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newgardentownship.sharepoint.com/sites/Public/Shared Documents/Public/Budget/FY25 Budget/FY25 Budget/"/>
    </mc:Choice>
  </mc:AlternateContent>
  <xr:revisionPtr revIDLastSave="6213" documentId="8_{9ECC98B6-240E-4445-B6F7-EB061AAC90A8}" xr6:coauthVersionLast="47" xr6:coauthVersionMax="47" xr10:uidLastSave="{2ED43EB4-D81C-4646-91CD-9E136343B68D}"/>
  <bookViews>
    <workbookView xWindow="57480" yWindow="-120" windowWidth="29040" windowHeight="15840" tabRatio="829" xr2:uid="{00000000-000D-0000-FFFF-FFFF00000000}"/>
  </bookViews>
  <sheets>
    <sheet name="Net Fund Summary" sheetId="21" r:id="rId1"/>
    <sheet name="General Fund Summary" sheetId="12" r:id="rId2"/>
    <sheet name="General Fund_Line Item" sheetId="8" r:id="rId3"/>
    <sheet name="GF Budget to Actuals (FY16-23)" sheetId="19" r:id="rId4"/>
    <sheet name="ARPA Fund Summary" sheetId="14" r:id="rId5"/>
    <sheet name="Capital Fund_Summary" sheetId="10" r:id="rId6"/>
    <sheet name="Capital Fund_Line Item" sheetId="20" r:id="rId7"/>
    <sheet name="Airport Fund" sheetId="18" r:id="rId8"/>
    <sheet name="Open Space Fund" sheetId="22" r:id="rId9"/>
    <sheet name="Fire Fund" sheetId="16" r:id="rId10"/>
    <sheet name="Sewer Fund" sheetId="15" r:id="rId11"/>
  </sheets>
  <externalReferences>
    <externalReference r:id="rId12"/>
    <externalReference r:id="rId13"/>
  </externalReferences>
  <definedNames>
    <definedName name="EndValue" localSheetId="1">'[1]Operational Budget Base'!#REF!</definedName>
    <definedName name="EndValue" localSheetId="8">'[2]General Fund_Line Item'!#REF!</definedName>
    <definedName name="EndValue">'General Fund_Line Item'!#REF!</definedName>
    <definedName name="EndValueDesired" localSheetId="1">'[1]Capital Budget Base'!#REF!</definedName>
    <definedName name="EndValueDesired" localSheetId="8">#REF!</definedName>
    <definedName name="EndValueDesired">#REF!</definedName>
    <definedName name="StartValue">'General Fund_Line Item'!#REF!</definedName>
    <definedName name="StartValueDesired" localSheetId="8">#REF!</definedName>
    <definedName name="StartValueDesire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0" i="18" l="1"/>
  <c r="H362" i="18" s="1"/>
  <c r="H361" i="18"/>
  <c r="H259" i="18"/>
  <c r="H261" i="18" s="1"/>
  <c r="H260" i="18"/>
  <c r="H277" i="18"/>
  <c r="H268" i="18"/>
  <c r="H288" i="18"/>
  <c r="H293" i="18"/>
  <c r="H297" i="18"/>
  <c r="H307" i="18"/>
  <c r="H303" i="18"/>
  <c r="H311" i="18"/>
  <c r="H315" i="18"/>
  <c r="H343" i="18"/>
  <c r="H356" i="18"/>
  <c r="H351" i="18"/>
  <c r="H347" i="18"/>
  <c r="H16" i="18"/>
  <c r="H5" i="18"/>
  <c r="H29" i="18"/>
  <c r="H50" i="18"/>
  <c r="H55" i="18"/>
  <c r="H68" i="18"/>
  <c r="H63" i="18"/>
  <c r="H59" i="18"/>
  <c r="H73" i="18"/>
  <c r="H177" i="18"/>
  <c r="H232" i="18"/>
  <c r="H255" i="18"/>
  <c r="H236" i="18"/>
  <c r="H240" i="18"/>
  <c r="H244" i="18"/>
  <c r="H250" i="18"/>
  <c r="H36" i="18"/>
  <c r="I75" i="18"/>
  <c r="I144" i="18"/>
  <c r="I317" i="18"/>
  <c r="H8" i="18"/>
  <c r="H9" i="18"/>
  <c r="H10" i="18"/>
  <c r="H11" i="18"/>
  <c r="H12" i="18"/>
  <c r="H13" i="18"/>
  <c r="H14" i="18"/>
  <c r="H15" i="18"/>
  <c r="H19" i="18"/>
  <c r="H23" i="18"/>
  <c r="H27" i="18"/>
  <c r="H28" i="18"/>
  <c r="H32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3" i="18"/>
  <c r="H54" i="18"/>
  <c r="H58" i="18"/>
  <c r="H62" i="18"/>
  <c r="H66" i="18"/>
  <c r="H67" i="18"/>
  <c r="H71" i="18"/>
  <c r="H72" i="18"/>
  <c r="H74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108" i="18"/>
  <c r="H109" i="18"/>
  <c r="H110" i="18"/>
  <c r="H111" i="18"/>
  <c r="H112" i="18"/>
  <c r="H113" i="18"/>
  <c r="H114" i="18"/>
  <c r="H115" i="18"/>
  <c r="H116" i="18"/>
  <c r="H117" i="18"/>
  <c r="H118" i="18"/>
  <c r="H119" i="18"/>
  <c r="H120" i="18"/>
  <c r="H121" i="18"/>
  <c r="H122" i="18"/>
  <c r="H123" i="18"/>
  <c r="H124" i="18"/>
  <c r="H125" i="18"/>
  <c r="H127" i="18"/>
  <c r="H128" i="18"/>
  <c r="H129" i="18"/>
  <c r="H130" i="18"/>
  <c r="H131" i="18"/>
  <c r="H132" i="18"/>
  <c r="H144" i="18"/>
  <c r="H257" i="18" s="1"/>
  <c r="H135" i="18"/>
  <c r="H136" i="18"/>
  <c r="H137" i="18"/>
  <c r="H138" i="18"/>
  <c r="H139" i="18"/>
  <c r="H140" i="18"/>
  <c r="H141" i="18"/>
  <c r="H142" i="18"/>
  <c r="H143" i="18"/>
  <c r="H145" i="18"/>
  <c r="H146" i="18"/>
  <c r="H147" i="18"/>
  <c r="H148" i="18"/>
  <c r="H149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H174" i="18"/>
  <c r="H175" i="18"/>
  <c r="H176" i="18"/>
  <c r="H178" i="18"/>
  <c r="H179" i="18"/>
  <c r="H180" i="18"/>
  <c r="H181" i="18"/>
  <c r="H182" i="18"/>
  <c r="H183" i="18"/>
  <c r="H184" i="18"/>
  <c r="H185" i="18"/>
  <c r="H186" i="18"/>
  <c r="H187" i="18"/>
  <c r="H188" i="18"/>
  <c r="H189" i="18"/>
  <c r="H190" i="18"/>
  <c r="H191" i="18"/>
  <c r="H192" i="18"/>
  <c r="H193" i="18"/>
  <c r="H194" i="18"/>
  <c r="H195" i="18"/>
  <c r="H196" i="18"/>
  <c r="H197" i="18"/>
  <c r="H198" i="18"/>
  <c r="H199" i="18"/>
  <c r="H200" i="18"/>
  <c r="H201" i="18"/>
  <c r="H202" i="18"/>
  <c r="H203" i="18"/>
  <c r="H204" i="18"/>
  <c r="H205" i="18"/>
  <c r="H206" i="18"/>
  <c r="H207" i="18"/>
  <c r="H208" i="18"/>
  <c r="H209" i="18"/>
  <c r="H210" i="18"/>
  <c r="H211" i="18"/>
  <c r="H212" i="18"/>
  <c r="H213" i="18"/>
  <c r="H214" i="18"/>
  <c r="H215" i="18"/>
  <c r="H216" i="18"/>
  <c r="H217" i="18"/>
  <c r="H218" i="18"/>
  <c r="H219" i="18"/>
  <c r="H220" i="18"/>
  <c r="H221" i="18"/>
  <c r="H222" i="18"/>
  <c r="H223" i="18"/>
  <c r="H224" i="18"/>
  <c r="H225" i="18"/>
  <c r="H226" i="18"/>
  <c r="H227" i="18"/>
  <c r="H228" i="18"/>
  <c r="H229" i="18"/>
  <c r="H230" i="18"/>
  <c r="H231" i="18"/>
  <c r="H235" i="18"/>
  <c r="H239" i="18"/>
  <c r="H241" i="18"/>
  <c r="H242" i="18"/>
  <c r="H243" i="18"/>
  <c r="H247" i="18"/>
  <c r="H248" i="18"/>
  <c r="H253" i="18"/>
  <c r="H254" i="18"/>
  <c r="H256" i="18"/>
  <c r="H258" i="18"/>
  <c r="H267" i="18"/>
  <c r="H272" i="18"/>
  <c r="H273" i="18"/>
  <c r="H274" i="18"/>
  <c r="H275" i="18"/>
  <c r="H276" i="18"/>
  <c r="H280" i="18"/>
  <c r="H281" i="18"/>
  <c r="H282" i="18"/>
  <c r="H283" i="18"/>
  <c r="H284" i="18"/>
  <c r="H285" i="18"/>
  <c r="H286" i="18"/>
  <c r="H287" i="18"/>
  <c r="H291" i="18"/>
  <c r="H292" i="18"/>
  <c r="H296" i="18"/>
  <c r="H301" i="18"/>
  <c r="H302" i="18"/>
  <c r="H306" i="18"/>
  <c r="H310" i="18"/>
  <c r="H323" i="18"/>
  <c r="H324" i="18"/>
  <c r="H325" i="18"/>
  <c r="H326" i="18"/>
  <c r="H327" i="18"/>
  <c r="H328" i="18"/>
  <c r="H329" i="18"/>
  <c r="H330" i="18"/>
  <c r="H331" i="18"/>
  <c r="H332" i="18"/>
  <c r="H333" i="18"/>
  <c r="H334" i="18"/>
  <c r="H335" i="18"/>
  <c r="H336" i="18"/>
  <c r="H337" i="18"/>
  <c r="H338" i="18"/>
  <c r="H339" i="18"/>
  <c r="H340" i="18"/>
  <c r="H341" i="18"/>
  <c r="H342" i="18"/>
  <c r="H346" i="18"/>
  <c r="H350" i="18"/>
  <c r="H354" i="18"/>
  <c r="H355" i="18"/>
  <c r="H4" i="18"/>
  <c r="C16" i="18"/>
  <c r="D16" i="18"/>
  <c r="C5" i="18"/>
  <c r="D5" i="18"/>
  <c r="G232" i="18"/>
  <c r="H317" i="18" l="1"/>
  <c r="H358" i="18"/>
  <c r="H75" i="18"/>
  <c r="J186" i="18" l="1"/>
  <c r="K186" i="18" s="1"/>
  <c r="L186" i="18" s="1"/>
  <c r="M186" i="18" s="1"/>
  <c r="J217" i="18"/>
  <c r="K217" i="18" s="1"/>
  <c r="L217" i="18" s="1"/>
  <c r="M217" i="18" s="1"/>
  <c r="J188" i="18"/>
  <c r="K188" i="18" s="1"/>
  <c r="L188" i="18" s="1"/>
  <c r="M188" i="18" s="1"/>
  <c r="J182" i="18"/>
  <c r="K182" i="18" s="1"/>
  <c r="L182" i="18" s="1"/>
  <c r="M182" i="18" s="1"/>
  <c r="J83" i="18"/>
  <c r="J185" i="18"/>
  <c r="K185" i="18" s="1"/>
  <c r="L185" i="18" s="1"/>
  <c r="M185" i="18" s="1"/>
  <c r="J117" i="18"/>
  <c r="K117" i="18" s="1"/>
  <c r="L117" i="18" s="1"/>
  <c r="M117" i="18" s="1"/>
  <c r="J8" i="18" l="1"/>
  <c r="K8" i="18" s="1"/>
  <c r="L8" i="18" s="1"/>
  <c r="M8" i="18" s="1"/>
  <c r="J33" i="18" l="1"/>
  <c r="K33" i="18"/>
  <c r="L33" i="18"/>
  <c r="M33" i="18"/>
  <c r="I33" i="18"/>
  <c r="J24" i="18"/>
  <c r="K24" i="18"/>
  <c r="L24" i="18"/>
  <c r="M24" i="18"/>
  <c r="I24" i="18"/>
  <c r="J20" i="18"/>
  <c r="K20" i="18"/>
  <c r="L20" i="18"/>
  <c r="M20" i="18"/>
  <c r="I20" i="18"/>
  <c r="J131" i="18"/>
  <c r="K131" i="18" s="1"/>
  <c r="L131" i="18" s="1"/>
  <c r="M131" i="18" s="1"/>
  <c r="J132" i="18"/>
  <c r="K132" i="18" s="1"/>
  <c r="L132" i="18" s="1"/>
  <c r="M132" i="18" s="1"/>
  <c r="J133" i="18"/>
  <c r="K133" i="18" s="1"/>
  <c r="L133" i="18" s="1"/>
  <c r="M133" i="18" s="1"/>
  <c r="J134" i="18"/>
  <c r="K134" i="18" s="1"/>
  <c r="L134" i="18" s="1"/>
  <c r="M134" i="18" s="1"/>
  <c r="J130" i="18"/>
  <c r="K130" i="18" s="1"/>
  <c r="L130" i="18" s="1"/>
  <c r="M130" i="18" s="1"/>
  <c r="J96" i="18"/>
  <c r="K96" i="18" s="1"/>
  <c r="L96" i="18" s="1"/>
  <c r="M96" i="18" s="1"/>
  <c r="J97" i="18"/>
  <c r="K97" i="18" s="1"/>
  <c r="L97" i="18" s="1"/>
  <c r="M97" i="18" s="1"/>
  <c r="J82" i="18"/>
  <c r="K82" i="18" s="1"/>
  <c r="L82" i="18" s="1"/>
  <c r="M82" i="18" s="1"/>
  <c r="K83" i="18"/>
  <c r="L83" i="18" s="1"/>
  <c r="M83" i="18" s="1"/>
  <c r="J84" i="18"/>
  <c r="K84" i="18" s="1"/>
  <c r="L84" i="18" s="1"/>
  <c r="M84" i="18" s="1"/>
  <c r="J86" i="18"/>
  <c r="K86" i="18" s="1"/>
  <c r="L86" i="18" s="1"/>
  <c r="M86" i="18" s="1"/>
  <c r="J87" i="18"/>
  <c r="K87" i="18" s="1"/>
  <c r="L87" i="18" s="1"/>
  <c r="M87" i="18" s="1"/>
  <c r="J88" i="18"/>
  <c r="K88" i="18" s="1"/>
  <c r="L88" i="18" s="1"/>
  <c r="M88" i="18" s="1"/>
  <c r="J89" i="18"/>
  <c r="K89" i="18" s="1"/>
  <c r="L89" i="18" s="1"/>
  <c r="M89" i="18" s="1"/>
  <c r="J90" i="18"/>
  <c r="K90" i="18" s="1"/>
  <c r="L90" i="18" s="1"/>
  <c r="M90" i="18" s="1"/>
  <c r="J95" i="18"/>
  <c r="K95" i="18" s="1"/>
  <c r="L95" i="18" s="1"/>
  <c r="M95" i="18" s="1"/>
  <c r="M232" i="18"/>
  <c r="M236" i="18"/>
  <c r="M240" i="18"/>
  <c r="M244" i="18"/>
  <c r="M277" i="18"/>
  <c r="M288" i="18"/>
  <c r="M293" i="18"/>
  <c r="M297" i="18"/>
  <c r="M303" i="18"/>
  <c r="M307" i="18"/>
  <c r="M311" i="18"/>
  <c r="M315" i="18"/>
  <c r="M5" i="18"/>
  <c r="M16" i="18"/>
  <c r="M29" i="18"/>
  <c r="M50" i="18"/>
  <c r="M55" i="18"/>
  <c r="M59" i="18"/>
  <c r="M63" i="18"/>
  <c r="M68" i="18"/>
  <c r="M73" i="18"/>
  <c r="M250" i="18"/>
  <c r="M255" i="18"/>
  <c r="M343" i="18"/>
  <c r="M347" i="18"/>
  <c r="M351" i="18"/>
  <c r="M356" i="18"/>
  <c r="M75" i="18" l="1"/>
  <c r="M259" i="18" s="1"/>
  <c r="M317" i="18"/>
  <c r="M360" i="18" s="1"/>
  <c r="M358" i="18"/>
  <c r="M361" i="18" s="1"/>
  <c r="M362" i="18" l="1"/>
  <c r="E48" i="18" l="1"/>
  <c r="F356" i="18" l="1"/>
  <c r="F351" i="18"/>
  <c r="F347" i="18"/>
  <c r="F343" i="18"/>
  <c r="F315" i="18"/>
  <c r="F311" i="18"/>
  <c r="F307" i="18"/>
  <c r="F303" i="18"/>
  <c r="F297" i="18"/>
  <c r="F293" i="18"/>
  <c r="F288" i="18"/>
  <c r="F271" i="18"/>
  <c r="F277" i="18" s="1"/>
  <c r="F268" i="18"/>
  <c r="F255" i="18"/>
  <c r="F250" i="18"/>
  <c r="F244" i="18"/>
  <c r="F240" i="18"/>
  <c r="F236" i="18"/>
  <c r="F232" i="18"/>
  <c r="F177" i="18"/>
  <c r="F144" i="18"/>
  <c r="F73" i="18"/>
  <c r="F68" i="18"/>
  <c r="F63" i="18"/>
  <c r="F59" i="18"/>
  <c r="F55" i="18"/>
  <c r="F48" i="18"/>
  <c r="F50" i="18" s="1"/>
  <c r="F29" i="18"/>
  <c r="F16" i="18"/>
  <c r="F5" i="18"/>
  <c r="F358" i="18" l="1"/>
  <c r="F361" i="18" s="1"/>
  <c r="F257" i="18"/>
  <c r="F317" i="18"/>
  <c r="F360" i="18" s="1"/>
  <c r="F75" i="18"/>
  <c r="F362" i="18" l="1"/>
  <c r="F259" i="18"/>
  <c r="F260" i="18"/>
  <c r="G177" i="18"/>
  <c r="G50" i="18"/>
  <c r="E271" i="18"/>
  <c r="E277" i="18" s="1"/>
  <c r="G277" i="18"/>
  <c r="G356" i="18"/>
  <c r="G351" i="18"/>
  <c r="G347" i="18"/>
  <c r="G343" i="18"/>
  <c r="G315" i="18"/>
  <c r="G311" i="18"/>
  <c r="G307" i="18"/>
  <c r="G303" i="18"/>
  <c r="G297" i="18"/>
  <c r="G293" i="18"/>
  <c r="G288" i="18"/>
  <c r="G268" i="18"/>
  <c r="G255" i="18"/>
  <c r="G250" i="18"/>
  <c r="G244" i="18"/>
  <c r="G240" i="18"/>
  <c r="G236" i="18"/>
  <c r="G144" i="18"/>
  <c r="G73" i="18"/>
  <c r="G68" i="18"/>
  <c r="G63" i="18"/>
  <c r="G59" i="18"/>
  <c r="G55" i="18"/>
  <c r="G29" i="18"/>
  <c r="G16" i="18"/>
  <c r="G5" i="18"/>
  <c r="F261" i="18" l="1"/>
  <c r="G358" i="18"/>
  <c r="G361" i="18" s="1"/>
  <c r="G317" i="18"/>
  <c r="G360" i="18" s="1"/>
  <c r="G257" i="18"/>
  <c r="G75" i="18"/>
  <c r="G259" i="18" s="1"/>
  <c r="G260" i="18" l="1"/>
  <c r="G362" i="18"/>
  <c r="G261" i="18" l="1"/>
  <c r="L356" i="18" l="1"/>
  <c r="K356" i="18"/>
  <c r="J356" i="18"/>
  <c r="I356" i="18"/>
  <c r="E356" i="18"/>
  <c r="L351" i="18"/>
  <c r="K351" i="18"/>
  <c r="J351" i="18"/>
  <c r="I351" i="18"/>
  <c r="E351" i="18"/>
  <c r="L347" i="18"/>
  <c r="K347" i="18"/>
  <c r="J347" i="18"/>
  <c r="I347" i="18"/>
  <c r="E347" i="18"/>
  <c r="L343" i="18"/>
  <c r="K343" i="18"/>
  <c r="J343" i="18"/>
  <c r="I343" i="18"/>
  <c r="E343" i="18"/>
  <c r="L315" i="18"/>
  <c r="K315" i="18"/>
  <c r="J315" i="18"/>
  <c r="I315" i="18"/>
  <c r="E315" i="18"/>
  <c r="L311" i="18"/>
  <c r="K311" i="18"/>
  <c r="J311" i="18"/>
  <c r="I311" i="18"/>
  <c r="E311" i="18"/>
  <c r="L307" i="18"/>
  <c r="K307" i="18"/>
  <c r="J307" i="18"/>
  <c r="I307" i="18"/>
  <c r="E307" i="18"/>
  <c r="L303" i="18"/>
  <c r="K303" i="18"/>
  <c r="J303" i="18"/>
  <c r="I303" i="18"/>
  <c r="E303" i="18"/>
  <c r="L297" i="18"/>
  <c r="K297" i="18"/>
  <c r="J297" i="18"/>
  <c r="I297" i="18"/>
  <c r="E297" i="18"/>
  <c r="L293" i="18"/>
  <c r="K293" i="18"/>
  <c r="J293" i="18"/>
  <c r="I293" i="18"/>
  <c r="E293" i="18"/>
  <c r="L288" i="18"/>
  <c r="K288" i="18"/>
  <c r="J288" i="18"/>
  <c r="I288" i="18"/>
  <c r="E288" i="18"/>
  <c r="L277" i="18"/>
  <c r="K277" i="18"/>
  <c r="J277" i="18"/>
  <c r="I277" i="18"/>
  <c r="K268" i="18"/>
  <c r="J268" i="18"/>
  <c r="I268" i="18"/>
  <c r="E268" i="18"/>
  <c r="L255" i="18"/>
  <c r="K255" i="18"/>
  <c r="J255" i="18"/>
  <c r="I255" i="18"/>
  <c r="E255" i="18"/>
  <c r="L250" i="18"/>
  <c r="K250" i="18"/>
  <c r="J250" i="18"/>
  <c r="I250" i="18"/>
  <c r="E250" i="18"/>
  <c r="L244" i="18"/>
  <c r="K244" i="18"/>
  <c r="J244" i="18"/>
  <c r="I244" i="18"/>
  <c r="E244" i="18"/>
  <c r="L240" i="18"/>
  <c r="K240" i="18"/>
  <c r="J240" i="18"/>
  <c r="I240" i="18"/>
  <c r="E240" i="18"/>
  <c r="L236" i="18"/>
  <c r="K236" i="18"/>
  <c r="J236" i="18"/>
  <c r="I236" i="18"/>
  <c r="E236" i="18"/>
  <c r="L232" i="18"/>
  <c r="K232" i="18"/>
  <c r="J232" i="18"/>
  <c r="I232" i="18"/>
  <c r="E232" i="18"/>
  <c r="E177" i="18"/>
  <c r="J172" i="18"/>
  <c r="K172" i="18" s="1"/>
  <c r="L172" i="18" s="1"/>
  <c r="M172" i="18" s="1"/>
  <c r="J167" i="18"/>
  <c r="K167" i="18" s="1"/>
  <c r="E144" i="18"/>
  <c r="J81" i="18"/>
  <c r="K81" i="18" s="1"/>
  <c r="L81" i="18" s="1"/>
  <c r="M81" i="18" s="1"/>
  <c r="L73" i="18"/>
  <c r="K73" i="18"/>
  <c r="J73" i="18"/>
  <c r="I73" i="18"/>
  <c r="E73" i="18"/>
  <c r="L68" i="18"/>
  <c r="K68" i="18"/>
  <c r="J68" i="18"/>
  <c r="I68" i="18"/>
  <c r="E68" i="18"/>
  <c r="L63" i="18"/>
  <c r="K63" i="18"/>
  <c r="J63" i="18"/>
  <c r="I63" i="18"/>
  <c r="E63" i="18"/>
  <c r="L59" i="18"/>
  <c r="K59" i="18"/>
  <c r="J59" i="18"/>
  <c r="I59" i="18"/>
  <c r="E59" i="18"/>
  <c r="L55" i="18"/>
  <c r="K55" i="18"/>
  <c r="J55" i="18"/>
  <c r="I55" i="18"/>
  <c r="E55" i="18"/>
  <c r="L50" i="18"/>
  <c r="K50" i="18"/>
  <c r="J50" i="18"/>
  <c r="I50" i="18"/>
  <c r="E50" i="18"/>
  <c r="L29" i="18"/>
  <c r="K29" i="18"/>
  <c r="J29" i="18"/>
  <c r="I29" i="18"/>
  <c r="E29" i="18"/>
  <c r="L16" i="18"/>
  <c r="K16" i="18"/>
  <c r="J16" i="18"/>
  <c r="I16" i="18"/>
  <c r="E16" i="18"/>
  <c r="L5" i="18"/>
  <c r="K5" i="18"/>
  <c r="J5" i="18"/>
  <c r="I5" i="18"/>
  <c r="E5" i="18"/>
  <c r="J85" i="18" l="1"/>
  <c r="K85" i="18" s="1"/>
  <c r="L85" i="18" s="1"/>
  <c r="M85" i="18" s="1"/>
  <c r="L358" i="18"/>
  <c r="L361" i="18" s="1"/>
  <c r="J75" i="18"/>
  <c r="J259" i="18" s="1"/>
  <c r="K177" i="18"/>
  <c r="K317" i="18"/>
  <c r="K360" i="18" s="1"/>
  <c r="K358" i="18"/>
  <c r="K361" i="18" s="1"/>
  <c r="L317" i="18"/>
  <c r="L360" i="18" s="1"/>
  <c r="E75" i="18"/>
  <c r="E257" i="18"/>
  <c r="E317" i="18"/>
  <c r="E360" i="18" s="1"/>
  <c r="E358" i="18"/>
  <c r="E361" i="18" s="1"/>
  <c r="K75" i="18"/>
  <c r="K259" i="18" s="1"/>
  <c r="I360" i="18"/>
  <c r="I358" i="18"/>
  <c r="I361" i="18" s="1"/>
  <c r="I259" i="18"/>
  <c r="L75" i="18"/>
  <c r="L259" i="18" s="1"/>
  <c r="J317" i="18"/>
  <c r="J360" i="18" s="1"/>
  <c r="J358" i="18"/>
  <c r="J361" i="18" s="1"/>
  <c r="J177" i="18"/>
  <c r="I177" i="18"/>
  <c r="L167" i="18"/>
  <c r="M167" i="18" s="1"/>
  <c r="E259" i="18" l="1"/>
  <c r="I257" i="18"/>
  <c r="I260" i="18" s="1"/>
  <c r="I261" i="18" s="1"/>
  <c r="L177" i="18"/>
  <c r="M177" i="18"/>
  <c r="L144" i="18"/>
  <c r="M144" i="18"/>
  <c r="E260" i="18"/>
  <c r="E261" i="18" s="1"/>
  <c r="L362" i="18"/>
  <c r="K362" i="18"/>
  <c r="E362" i="18"/>
  <c r="I362" i="18"/>
  <c r="J362" i="18"/>
  <c r="J144" i="18"/>
  <c r="J257" i="18" s="1"/>
  <c r="J260" i="18" s="1"/>
  <c r="J261" i="18" s="1"/>
  <c r="K144" i="18"/>
  <c r="K257" i="18" s="1"/>
  <c r="K260" i="18" s="1"/>
  <c r="K261" i="18" s="1"/>
  <c r="L257" i="18" l="1"/>
  <c r="L260" i="18" s="1"/>
  <c r="L261" i="18" s="1"/>
  <c r="M257" i="18"/>
  <c r="M260" i="18" s="1"/>
  <c r="M261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tc={E0867836-15C1-41FF-8199-4104F10FC874}</author>
    <author>tc={30A280A6-D7D0-4009-89B6-461BF92E140B}</author>
  </authors>
  <commentList>
    <comment ref="E316" authorId="0" shapeId="0" xr:uid="{E0867836-15C1-41FF-8199-4104F10FC874}">
      <text>
        <t>[Threaded comment]
Your version of Excel allows you to read this threaded comment; however, any edits to it will get removed if the file is opened in a newer version of Excel. Learn more: https://go.microsoft.com/fwlink/?linkid=870924
Comment:
    RST - $17,500 p/ yr to Technology</t>
      </text>
    </comment>
    <comment ref="G592" authorId="1" shapeId="0" xr:uid="{30A280A6-D7D0-4009-89B6-461BF92E140B}">
      <text>
        <t>[Threaded comment]
Your version of Excel allows you to read this threaded comment; however, any edits to it will get removed if the file is opened in a newer version of Excel. Learn more: https://go.microsoft.com/fwlink/?linkid=870924
Comment:
    Move to Solicitor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tc={078D07A0-E7F4-4F29-ABAE-CB9048083076}</author>
  </authors>
  <commentList>
    <comment ref="G109" authorId="0" shapeId="0" xr:uid="{078D07A0-E7F4-4F29-ABAE-CB9048083076}">
      <text>
        <t>[Threaded comment]
Your version of Excel allows you to read this threaded comment; however, any edits to it will get removed if the file is opened in a newer version of Excel. Learn more: https://go.microsoft.com/fwlink/?linkid=870924
Comment:
    Chesco Security - $18,204; Cooks - $2,000; $10K Cooks Lighting</t>
      </text>
    </comment>
  </commentList>
</comments>
</file>

<file path=xl/sharedStrings.xml><?xml version="1.0" encoding="utf-8"?>
<sst xmlns="http://schemas.openxmlformats.org/spreadsheetml/2006/main" count="3100" uniqueCount="1998">
  <si>
    <t xml:space="preserve"> </t>
  </si>
  <si>
    <t>GF Expenditures</t>
  </si>
  <si>
    <t>Manager</t>
  </si>
  <si>
    <t>01-401-121</t>
  </si>
  <si>
    <t>Salary Of Manager</t>
  </si>
  <si>
    <t>01-401-145</t>
  </si>
  <si>
    <t>COVID-19 Relief</t>
  </si>
  <si>
    <t>01-401-156</t>
  </si>
  <si>
    <t>Health Insurance</t>
  </si>
  <si>
    <t>01-401-158</t>
  </si>
  <si>
    <t>Life and Disabllity Insurance</t>
  </si>
  <si>
    <t>01-401-161</t>
  </si>
  <si>
    <t>FICA</t>
  </si>
  <si>
    <t>01-401-210</t>
  </si>
  <si>
    <t>Office Supplies</t>
  </si>
  <si>
    <t>01-401-310</t>
  </si>
  <si>
    <t>Professional Consulting Serv</t>
  </si>
  <si>
    <t>01-401-326</t>
  </si>
  <si>
    <t>Telephone - Cell</t>
  </si>
  <si>
    <t>01-401-331</t>
  </si>
  <si>
    <t>Travel Expense</t>
  </si>
  <si>
    <t>01-401-353</t>
  </si>
  <si>
    <t>Insurance</t>
  </si>
  <si>
    <t>01-401-354</t>
  </si>
  <si>
    <t>Workers Compensation</t>
  </si>
  <si>
    <t>01-401-420</t>
  </si>
  <si>
    <t>Dues, Subscriptions, Members</t>
  </si>
  <si>
    <t>01-401-450</t>
  </si>
  <si>
    <t>Contract Services - Relocation</t>
  </si>
  <si>
    <t>01-401-460</t>
  </si>
  <si>
    <t>Conferences &amp; Training</t>
  </si>
  <si>
    <t>01-401-479</t>
  </si>
  <si>
    <t>Sequestered Funds</t>
  </si>
  <si>
    <t>Subtotal</t>
  </si>
  <si>
    <t>Governing Body</t>
  </si>
  <si>
    <t>01-400-110</t>
  </si>
  <si>
    <t>Salary Of Elected Officials</t>
  </si>
  <si>
    <t>01-400-145</t>
  </si>
  <si>
    <t>01-400-161</t>
  </si>
  <si>
    <t>01-400-210</t>
  </si>
  <si>
    <t>01-400-300</t>
  </si>
  <si>
    <t>General Expense</t>
  </si>
  <si>
    <t>01-400-326</t>
  </si>
  <si>
    <t>Telephone Cell</t>
  </si>
  <si>
    <t>01-400-331</t>
  </si>
  <si>
    <t>01-400-344</t>
  </si>
  <si>
    <t>Newsletter</t>
  </si>
  <si>
    <t>01-400-354</t>
  </si>
  <si>
    <t>01-400-420</t>
  </si>
  <si>
    <t>01-400-450</t>
  </si>
  <si>
    <t>Contracted Services</t>
  </si>
  <si>
    <t>01-400-456</t>
  </si>
  <si>
    <t>Special Events</t>
  </si>
  <si>
    <t>01-400-460</t>
  </si>
  <si>
    <t>01-400-479</t>
  </si>
  <si>
    <t>01-400-540</t>
  </si>
  <si>
    <t>Contributions to NonGovt Org</t>
  </si>
  <si>
    <t>Finance</t>
  </si>
  <si>
    <t>01-402-122</t>
  </si>
  <si>
    <t>Salary Of Department Head</t>
  </si>
  <si>
    <t>Retirement of Personnel</t>
  </si>
  <si>
    <t>01-402-140</t>
  </si>
  <si>
    <t>Salary Asst Dept Head</t>
  </si>
  <si>
    <t>01-402-141</t>
  </si>
  <si>
    <t>Salary of Personnel I - ARPA</t>
  </si>
  <si>
    <t>01-402-145</t>
  </si>
  <si>
    <t>01-402-156</t>
  </si>
  <si>
    <t>01-402-158</t>
  </si>
  <si>
    <t>01-402-161</t>
  </si>
  <si>
    <t>01-402-210</t>
  </si>
  <si>
    <t>01-402-229</t>
  </si>
  <si>
    <t>Food For Human Consumption</t>
  </si>
  <si>
    <t>01-402-311</t>
  </si>
  <si>
    <t>Accounting &amp; Auditing Services</t>
  </si>
  <si>
    <t>01-402-319</t>
  </si>
  <si>
    <t>Bank Charges &amp; Fees</t>
  </si>
  <si>
    <t>01-402-325</t>
  </si>
  <si>
    <t>Postage</t>
  </si>
  <si>
    <t>01-402-331</t>
  </si>
  <si>
    <t>01-402-342</t>
  </si>
  <si>
    <t>Printing</t>
  </si>
  <si>
    <t>01-402-353</t>
  </si>
  <si>
    <t>01-402-354</t>
  </si>
  <si>
    <t>01-402-420</t>
  </si>
  <si>
    <t>01-402-430</t>
  </si>
  <si>
    <t>Credit Card Processing Fees</t>
  </si>
  <si>
    <t>01-402-450</t>
  </si>
  <si>
    <t>01-402-460</t>
  </si>
  <si>
    <t>01-402-479</t>
  </si>
  <si>
    <t>Tax Collection</t>
  </si>
  <si>
    <t>01-403-114</t>
  </si>
  <si>
    <t>Salary Of Elected Official</t>
  </si>
  <si>
    <t>01-403-161</t>
  </si>
  <si>
    <t>01-403-210</t>
  </si>
  <si>
    <t>01-403-319</t>
  </si>
  <si>
    <t>01-403-325</t>
  </si>
  <si>
    <t>01-403-342</t>
  </si>
  <si>
    <t>01-403-353</t>
  </si>
  <si>
    <t>01-403-354</t>
  </si>
  <si>
    <t>01-403-450</t>
  </si>
  <si>
    <t>01-403-451</t>
  </si>
  <si>
    <t>Other Contracted Service</t>
  </si>
  <si>
    <t>01-403-460</t>
  </si>
  <si>
    <t>Solicitor/Legal Services</t>
  </si>
  <si>
    <t>01-404-312</t>
  </si>
  <si>
    <t>01-404-314</t>
  </si>
  <si>
    <t>Contracted Legal Services</t>
  </si>
  <si>
    <t>01-404-450</t>
  </si>
  <si>
    <t>Other Gen Govt Administration</t>
  </si>
  <si>
    <t>01-406-140</t>
  </si>
  <si>
    <t>Salary Of Personnel I</t>
  </si>
  <si>
    <t>01-406-141</t>
  </si>
  <si>
    <t>Salary of Personnel II</t>
  </si>
  <si>
    <t>01-406-145</t>
  </si>
  <si>
    <t>01-406-156</t>
  </si>
  <si>
    <t>01-406-158</t>
  </si>
  <si>
    <t>01-406-160</t>
  </si>
  <si>
    <t>Pension Contribution</t>
  </si>
  <si>
    <t>01-406-161</t>
  </si>
  <si>
    <t>01-406-210</t>
  </si>
  <si>
    <t>01-406-213</t>
  </si>
  <si>
    <t>Minor Tools &amp; Equipment</t>
  </si>
  <si>
    <t>01-406-229</t>
  </si>
  <si>
    <t>01-406-300</t>
  </si>
  <si>
    <t>01-406-310</t>
  </si>
  <si>
    <t>01-406-311</t>
  </si>
  <si>
    <t>Other Professional Services</t>
  </si>
  <si>
    <t>01-406-321</t>
  </si>
  <si>
    <t>Telephone</t>
  </si>
  <si>
    <t>01-406-322</t>
  </si>
  <si>
    <t>Web Site/Page</t>
  </si>
  <si>
    <t>01-406-324</t>
  </si>
  <si>
    <t>Internet</t>
  </si>
  <si>
    <t>01-406-325</t>
  </si>
  <si>
    <t>01-406-341</t>
  </si>
  <si>
    <t>Advertising</t>
  </si>
  <si>
    <t>01-406-342</t>
  </si>
  <si>
    <t>01-406-353</t>
  </si>
  <si>
    <t>01-406-354</t>
  </si>
  <si>
    <t>01-406-383</t>
  </si>
  <si>
    <t>Rent, Lease, Fees</t>
  </si>
  <si>
    <t>01-406-415</t>
  </si>
  <si>
    <t>01-406-420</t>
  </si>
  <si>
    <t>01-406-450</t>
  </si>
  <si>
    <t>01-406-451</t>
  </si>
  <si>
    <t>Other Contracted Services</t>
  </si>
  <si>
    <t>01-406-460</t>
  </si>
  <si>
    <t>01-406-479</t>
  </si>
  <si>
    <t>01-406-500</t>
  </si>
  <si>
    <t>Contributions</t>
  </si>
  <si>
    <t>Engineering Services</t>
  </si>
  <si>
    <t>01-408-312</t>
  </si>
  <si>
    <t>Engineering Services - Escrows</t>
  </si>
  <si>
    <t>01-408-313</t>
  </si>
  <si>
    <t>01-409-140</t>
  </si>
  <si>
    <t>Salary of Personnel I</t>
  </si>
  <si>
    <t>01-409-145</t>
  </si>
  <si>
    <t>01-409-156</t>
  </si>
  <si>
    <t>01-409-158</t>
  </si>
  <si>
    <t>Life &amp; Disability Insurance</t>
  </si>
  <si>
    <t>01-409-161</t>
  </si>
  <si>
    <t>01-409-183</t>
  </si>
  <si>
    <t>Overtime</t>
  </si>
  <si>
    <t>01-409-210</t>
  </si>
  <si>
    <t>01-409-213</t>
  </si>
  <si>
    <t>01-409-226</t>
  </si>
  <si>
    <t>Cleaning Supplies</t>
  </si>
  <si>
    <t>01-409-229</t>
  </si>
  <si>
    <t>01-409-238</t>
  </si>
  <si>
    <t>Uniforms</t>
  </si>
  <si>
    <t>01-409-240</t>
  </si>
  <si>
    <t>01-409-245</t>
  </si>
  <si>
    <t>Public Works Supplies I</t>
  </si>
  <si>
    <t>01-409-354</t>
  </si>
  <si>
    <t>01-409-360</t>
  </si>
  <si>
    <t>Utilities</t>
  </si>
  <si>
    <t>01-409-373</t>
  </si>
  <si>
    <t>Building Maint and Repairs</t>
  </si>
  <si>
    <t>01-409-374</t>
  </si>
  <si>
    <t>Equipment Maintenance &amp; Repair</t>
  </si>
  <si>
    <t>01-409-383</t>
  </si>
  <si>
    <t>01-409-420</t>
  </si>
  <si>
    <t>01-409-431</t>
  </si>
  <si>
    <t>Taxes</t>
  </si>
  <si>
    <t>01-409-450</t>
  </si>
  <si>
    <t>01-409-451</t>
  </si>
  <si>
    <t>01-409-452</t>
  </si>
  <si>
    <t>Contract Service - Mowing</t>
  </si>
  <si>
    <t>01-409-479</t>
  </si>
  <si>
    <t>01-409-700</t>
  </si>
  <si>
    <t>Capital Purchases</t>
  </si>
  <si>
    <t>01-409-730</t>
  </si>
  <si>
    <t>General Services - Fleet &amp; Facilities</t>
  </si>
  <si>
    <t>TBD</t>
  </si>
  <si>
    <t>Airport</t>
  </si>
  <si>
    <t>01-440-431</t>
  </si>
  <si>
    <t>01-440-450</t>
  </si>
  <si>
    <t>Cable Relocation</t>
  </si>
  <si>
    <t xml:space="preserve">          Total Airport:</t>
  </si>
  <si>
    <t>Libraries</t>
  </si>
  <si>
    <t>01-456-540</t>
  </si>
  <si>
    <t>01-456-541</t>
  </si>
  <si>
    <t>Contri to Non Govt Org-Capital</t>
  </si>
  <si>
    <t xml:space="preserve">          Total Libraries:</t>
  </si>
  <si>
    <t>Historical Commission</t>
  </si>
  <si>
    <t>01-459-450</t>
  </si>
  <si>
    <t>01-459-456</t>
  </si>
  <si>
    <t>300th Anniversary</t>
  </si>
  <si>
    <t xml:space="preserve">          Total Historical Commission:</t>
  </si>
  <si>
    <t>Conserve Natural Resources</t>
  </si>
  <si>
    <t>01-461-310</t>
  </si>
  <si>
    <t>01-461-450</t>
  </si>
  <si>
    <t>01-461-454</t>
  </si>
  <si>
    <t>Contract Services(Trail Grant)</t>
  </si>
  <si>
    <t>01-461-455</t>
  </si>
  <si>
    <t>Contr Serv(Grow Greener Grant)</t>
  </si>
  <si>
    <t>01-461-501</t>
  </si>
  <si>
    <t>01-461-700</t>
  </si>
  <si>
    <t xml:space="preserve">          Total Conserve Natural Resources:</t>
  </si>
  <si>
    <t>Intergovernmental Expenditures</t>
  </si>
  <si>
    <t>01-481-390</t>
  </si>
  <si>
    <t>Firemen's Relief Allocation</t>
  </si>
  <si>
    <t xml:space="preserve">          Total Intergovernmental Expenditures:</t>
  </si>
  <si>
    <t>Judgements And Losses</t>
  </si>
  <si>
    <t>01-482-001</t>
  </si>
  <si>
    <t xml:space="preserve">          Total Judgements And Losses:</t>
  </si>
  <si>
    <t>Unemployment Compensation Ins</t>
  </si>
  <si>
    <t>01-485-162</t>
  </si>
  <si>
    <t xml:space="preserve">          Total Unemployment Compensation Ins:</t>
  </si>
  <si>
    <t>01-486-352</t>
  </si>
  <si>
    <t>Liability Insurance</t>
  </si>
  <si>
    <t xml:space="preserve">          Total Insurance:</t>
  </si>
  <si>
    <t>Other Financing Uses</t>
  </si>
  <si>
    <t>01-491-001</t>
  </si>
  <si>
    <t>Refund-Prior Year Receipts</t>
  </si>
  <si>
    <t xml:space="preserve">          Total Other Financing Uses:</t>
  </si>
  <si>
    <t>Interfund Transfers</t>
  </si>
  <si>
    <t>01-492-004</t>
  </si>
  <si>
    <t>Transfer To Recreation Fund</t>
  </si>
  <si>
    <t>01-492-020</t>
  </si>
  <si>
    <t>Transfer To Debt Service Fund</t>
  </si>
  <si>
    <t>01-492-030</t>
  </si>
  <si>
    <t>Transfer to Capital Fund</t>
  </si>
  <si>
    <t>01-492-034</t>
  </si>
  <si>
    <t>Transfer to Capital Reserve Fd</t>
  </si>
  <si>
    <t xml:space="preserve">          Total Interfund Transfers:</t>
  </si>
  <si>
    <t>Mushroom festival</t>
  </si>
  <si>
    <t>Mighty Writers</t>
  </si>
  <si>
    <t>Kennet Area Community Services</t>
  </si>
  <si>
    <t>SCOOT</t>
  </si>
  <si>
    <t>KASC</t>
  </si>
  <si>
    <t>Public Works</t>
  </si>
  <si>
    <t>Parks and Recreation</t>
  </si>
  <si>
    <t>Community Development &amp; Safety</t>
  </si>
  <si>
    <t>Technology Services</t>
  </si>
  <si>
    <t>Software - ERP</t>
  </si>
  <si>
    <t>Telecommunications - Cellphone</t>
  </si>
  <si>
    <t>Software - GIS</t>
  </si>
  <si>
    <t>Legal Services - Escrow</t>
  </si>
  <si>
    <t>Insurance &amp; Workers Compensation</t>
  </si>
  <si>
    <t>01-486-160</t>
  </si>
  <si>
    <t>01-486-354</t>
  </si>
  <si>
    <t>Employee Wellness / Training / Recognitions</t>
  </si>
  <si>
    <t>01-409-250</t>
  </si>
  <si>
    <t>Vehicle Maintenance</t>
  </si>
  <si>
    <t>Capital Purchases - Buildings</t>
  </si>
  <si>
    <t xml:space="preserve">          Total Emergency Mgmt &amp; Communication:</t>
  </si>
  <si>
    <t>01-415-354</t>
  </si>
  <si>
    <t>Safety Equipment</t>
  </si>
  <si>
    <t>01-415-261</t>
  </si>
  <si>
    <t>01-415-161</t>
  </si>
  <si>
    <t>01-415-140</t>
  </si>
  <si>
    <t>Emergency Mgmt &amp; Communication</t>
  </si>
  <si>
    <t xml:space="preserve">          Total Planning And Zoning:</t>
  </si>
  <si>
    <t>01-414-479</t>
  </si>
  <si>
    <t>01-414-460</t>
  </si>
  <si>
    <t>01-414-450</t>
  </si>
  <si>
    <t>01-414-341</t>
  </si>
  <si>
    <t>01-414-314</t>
  </si>
  <si>
    <t>Professional Consulting Other</t>
  </si>
  <si>
    <t>01-414-311</t>
  </si>
  <si>
    <t>01-414-310</t>
  </si>
  <si>
    <t>01-414-210</t>
  </si>
  <si>
    <t>Planning And Zoning</t>
  </si>
  <si>
    <t xml:space="preserve">          Total Protective Inspection:</t>
  </si>
  <si>
    <t>Sequestererd Funds</t>
  </si>
  <si>
    <t>01-413-479</t>
  </si>
  <si>
    <t>01-413-460</t>
  </si>
  <si>
    <t>Contract Serv - Zoning Officer</t>
  </si>
  <si>
    <t>01-413-452</t>
  </si>
  <si>
    <t>Building Inspection Services (Commercial / Residential)</t>
  </si>
  <si>
    <t>01-413-451</t>
  </si>
  <si>
    <t>01-413-450</t>
  </si>
  <si>
    <t>01-413-420</t>
  </si>
  <si>
    <t>Vehicle Insurance</t>
  </si>
  <si>
    <t>01-413-356</t>
  </si>
  <si>
    <t>01-413-354</t>
  </si>
  <si>
    <t>01-413-331</t>
  </si>
  <si>
    <t>01-413-326</t>
  </si>
  <si>
    <t>01-413-325</t>
  </si>
  <si>
    <t>01-413-314</t>
  </si>
  <si>
    <t>01-413-300</t>
  </si>
  <si>
    <t>01-413-250</t>
  </si>
  <si>
    <t>01-413-238</t>
  </si>
  <si>
    <t>Gas, Oil &amp; Lubricants</t>
  </si>
  <si>
    <t>01-413-235</t>
  </si>
  <si>
    <t>01-413-213</t>
  </si>
  <si>
    <t>01-413-210</t>
  </si>
  <si>
    <t>01-413-161</t>
  </si>
  <si>
    <t>01-413-160</t>
  </si>
  <si>
    <t>01-413-158</t>
  </si>
  <si>
    <t>01-413-156</t>
  </si>
  <si>
    <t>01-413-145</t>
  </si>
  <si>
    <t>01-413-142</t>
  </si>
  <si>
    <t>Salary Of Personnel II (FT Code Enforcement)</t>
  </si>
  <si>
    <t>01-413-141</t>
  </si>
  <si>
    <t>Salary Of Personnel I (PT Code Enforcement)</t>
  </si>
  <si>
    <t>01-413-140</t>
  </si>
  <si>
    <t>01-413-123</t>
  </si>
  <si>
    <t>01-413-122</t>
  </si>
  <si>
    <t>Licenses And Permits</t>
  </si>
  <si>
    <t>01-320-040</t>
  </si>
  <si>
    <t>Contractor Registration Fees</t>
  </si>
  <si>
    <t>01-320-082</t>
  </si>
  <si>
    <t>Highway Occupancy Fees</t>
  </si>
  <si>
    <t xml:space="preserve">          Total Licenses And Permits:</t>
  </si>
  <si>
    <t>Public Safety Charges</t>
  </si>
  <si>
    <t>01-362-027</t>
  </si>
  <si>
    <t>01-362-028</t>
  </si>
  <si>
    <t>Fire Code Construction Permits</t>
  </si>
  <si>
    <t>01-362-029</t>
  </si>
  <si>
    <t>Fire Code Operation Permits</t>
  </si>
  <si>
    <t>01-362-030</t>
  </si>
  <si>
    <t>False Fire Alarm Fees</t>
  </si>
  <si>
    <t>01-362-041</t>
  </si>
  <si>
    <t>Building Permits</t>
  </si>
  <si>
    <t>01-362-042</t>
  </si>
  <si>
    <t>Electrical Permits</t>
  </si>
  <si>
    <t>01-362-043</t>
  </si>
  <si>
    <t>Plumbing Permits</t>
  </si>
  <si>
    <t>01-362-044</t>
  </si>
  <si>
    <t>Use &amp; Occupancy Permits</t>
  </si>
  <si>
    <t>01-362-046</t>
  </si>
  <si>
    <t>Mechanical Permits</t>
  </si>
  <si>
    <t>01-362-047</t>
  </si>
  <si>
    <t>Driveway Permits</t>
  </si>
  <si>
    <t>01-362-048</t>
  </si>
  <si>
    <t>Amusement Permit</t>
  </si>
  <si>
    <t>01-362-049</t>
  </si>
  <si>
    <t>Lot Alteration Permit</t>
  </si>
  <si>
    <t>01-362-050</t>
  </si>
  <si>
    <t>01-362-051</t>
  </si>
  <si>
    <t>Stormwater Management Permit</t>
  </si>
  <si>
    <t xml:space="preserve">          Total Public Safety Charges:</t>
  </si>
  <si>
    <t>Business Licenses &amp; Permits</t>
  </si>
  <si>
    <t>01-321-031</t>
  </si>
  <si>
    <t>Trailer Court Fees</t>
  </si>
  <si>
    <t>01-321-042</t>
  </si>
  <si>
    <t>Alarm Registration Fees</t>
  </si>
  <si>
    <t>01-321-060</t>
  </si>
  <si>
    <t>Transient Retailers Permits</t>
  </si>
  <si>
    <t>01-321-080</t>
  </si>
  <si>
    <t>Cable TV Franchise Fees</t>
  </si>
  <si>
    <t xml:space="preserve">          Total Business Licenses &amp; Permits:</t>
  </si>
  <si>
    <t>Fines</t>
  </si>
  <si>
    <t>01-331-010</t>
  </si>
  <si>
    <t>Parking Violations</t>
  </si>
  <si>
    <t>01-331-011</t>
  </si>
  <si>
    <t>Vehicle Code Violations</t>
  </si>
  <si>
    <t>01-331-012</t>
  </si>
  <si>
    <t>Property Code Violations</t>
  </si>
  <si>
    <t>01-331-013</t>
  </si>
  <si>
    <t>State Police Fines</t>
  </si>
  <si>
    <t xml:space="preserve">          Total Fines:</t>
  </si>
  <si>
    <t>Rental Income</t>
  </si>
  <si>
    <t>01-342-044</t>
  </si>
  <si>
    <t>Rental - St Anthony Property</t>
  </si>
  <si>
    <t>01-342-045</t>
  </si>
  <si>
    <t>Rental - Recreation Facilities</t>
  </si>
  <si>
    <t>01-342-046</t>
  </si>
  <si>
    <t xml:space="preserve">          Total Rental Income:</t>
  </si>
  <si>
    <t>Gen Govt Charges For Services</t>
  </si>
  <si>
    <t>01-361-001</t>
  </si>
  <si>
    <t>Zoning Hearing Board Fees</t>
  </si>
  <si>
    <t>01-361-004</t>
  </si>
  <si>
    <t>Sale of Maps &amp; Publications</t>
  </si>
  <si>
    <t>01-361-011</t>
  </si>
  <si>
    <t>Sale of Photo Copies</t>
  </si>
  <si>
    <t>01-361-032</t>
  </si>
  <si>
    <t>Fees For Engineering &amp; Legal Services - Escrow</t>
  </si>
  <si>
    <t>01-361-033</t>
  </si>
  <si>
    <t>Zoning Sub/Land Dev Fees</t>
  </si>
  <si>
    <t>01-361-036</t>
  </si>
  <si>
    <t>Subdivision Review Fees</t>
  </si>
  <si>
    <t>01-361-037</t>
  </si>
  <si>
    <t>New Lot Fee</t>
  </si>
  <si>
    <t>01-361-061</t>
  </si>
  <si>
    <t>Airport Management Fee</t>
  </si>
  <si>
    <t>01-361-062</t>
  </si>
  <si>
    <t>Fire Fund Management Fee</t>
  </si>
  <si>
    <t>01-361-063</t>
  </si>
  <si>
    <t>SCCRPD Management Fee</t>
  </si>
  <si>
    <t>01-361-067</t>
  </si>
  <si>
    <t>Notary Fees</t>
  </si>
  <si>
    <t>01-361-069</t>
  </si>
  <si>
    <t>Lien Satisfaction Fees</t>
  </si>
  <si>
    <t>01-361-070</t>
  </si>
  <si>
    <t>Credit Card Processing Fee</t>
  </si>
  <si>
    <t xml:space="preserve">          Total Gen Govt Charges For Services:</t>
  </si>
  <si>
    <t>01-362-010</t>
  </si>
  <si>
    <t>Special Police Services</t>
  </si>
  <si>
    <t>01-362-011</t>
  </si>
  <si>
    <t>Sale Copies of Accident Report</t>
  </si>
  <si>
    <t>01-362-012</t>
  </si>
  <si>
    <t>Fingerprinting/Synopsis Fees</t>
  </si>
  <si>
    <t>Police</t>
  </si>
  <si>
    <t>01-410-452</t>
  </si>
  <si>
    <t>Contract Service - SCCRPD</t>
  </si>
  <si>
    <t>Fire</t>
  </si>
  <si>
    <t>01-411-235</t>
  </si>
  <si>
    <t>01-411-354</t>
  </si>
  <si>
    <t>01-411-450</t>
  </si>
  <si>
    <t>01-411-453</t>
  </si>
  <si>
    <t>COVID-19 Relief Expenditures</t>
  </si>
  <si>
    <t>01-411-501</t>
  </si>
  <si>
    <t>Contributions - Operating</t>
  </si>
  <si>
    <t>01-411-502</t>
  </si>
  <si>
    <t>Contributions - Capital</t>
  </si>
  <si>
    <t>Ambulance/Rescue</t>
  </si>
  <si>
    <t>01-412-235</t>
  </si>
  <si>
    <t>01-412-453</t>
  </si>
  <si>
    <t>01-412-501</t>
  </si>
  <si>
    <t>Contributions - Avondale</t>
  </si>
  <si>
    <t>01-412-503</t>
  </si>
  <si>
    <t>Contributions - SCCEMS</t>
  </si>
  <si>
    <t>01-426-310</t>
  </si>
  <si>
    <t>01-426-450</t>
  </si>
  <si>
    <t>01-426-479</t>
  </si>
  <si>
    <t>01-427-450</t>
  </si>
  <si>
    <t>Contracted Services - HHW Event</t>
  </si>
  <si>
    <t>Contracted Services - Spring Cleanup Event</t>
  </si>
  <si>
    <t>01-427-479</t>
  </si>
  <si>
    <t>Wastewater Collect &amp; Treatment</t>
  </si>
  <si>
    <t>01-429-210</t>
  </si>
  <si>
    <t>01-429-213</t>
  </si>
  <si>
    <t>01-429-310</t>
  </si>
  <si>
    <t>Professional Consult Services</t>
  </si>
  <si>
    <t>01-429-311</t>
  </si>
  <si>
    <t>01-429-313</t>
  </si>
  <si>
    <t>01-429-450</t>
  </si>
  <si>
    <t>Public Works Hwys And Streets</t>
  </si>
  <si>
    <t>01-430-122</t>
  </si>
  <si>
    <t>01-430-140</t>
  </si>
  <si>
    <t>01-430-141</t>
  </si>
  <si>
    <t>Salary of Personnel II P/T</t>
  </si>
  <si>
    <t>01-430-145</t>
  </si>
  <si>
    <t>01-430-156</t>
  </si>
  <si>
    <t>01-430-158</t>
  </si>
  <si>
    <t>01-430-160</t>
  </si>
  <si>
    <t>01-430-161</t>
  </si>
  <si>
    <t>01-430-181</t>
  </si>
  <si>
    <t>On Call Pay</t>
  </si>
  <si>
    <t>01-430-183</t>
  </si>
  <si>
    <t>01-430-184</t>
  </si>
  <si>
    <t>01-430-210</t>
  </si>
  <si>
    <t>01-430-213</t>
  </si>
  <si>
    <t>01-430-229</t>
  </si>
  <si>
    <t>01-430-235</t>
  </si>
  <si>
    <t>Gas. Oil &amp; Lubricants</t>
  </si>
  <si>
    <t>01-430-245</t>
  </si>
  <si>
    <t>Public Works Supplies I (Stone)</t>
  </si>
  <si>
    <t>01-430-246</t>
  </si>
  <si>
    <t>Public Works Supplies II (Paint Striping)</t>
  </si>
  <si>
    <t>01-430-250</t>
  </si>
  <si>
    <t>01-430-261</t>
  </si>
  <si>
    <t>01-430-321</t>
  </si>
  <si>
    <t>01-430-325</t>
  </si>
  <si>
    <t>01-430-326</t>
  </si>
  <si>
    <t>01-430-341</t>
  </si>
  <si>
    <t>01-430-342</t>
  </si>
  <si>
    <t>01-430-354</t>
  </si>
  <si>
    <t>01-430-356</t>
  </si>
  <si>
    <t>01-430-360</t>
  </si>
  <si>
    <t>01-430-373</t>
  </si>
  <si>
    <t>01-430-374</t>
  </si>
  <si>
    <t>01-430-420</t>
  </si>
  <si>
    <t>01-430-450</t>
  </si>
  <si>
    <t>01-430-460</t>
  </si>
  <si>
    <t>01-430-479</t>
  </si>
  <si>
    <t>Cleaning Of Streets</t>
  </si>
  <si>
    <t>01-431-450</t>
  </si>
  <si>
    <t>Snow And Ice Removal</t>
  </si>
  <si>
    <t>01-432-245</t>
  </si>
  <si>
    <t>01-432-300</t>
  </si>
  <si>
    <t>01-432-450</t>
  </si>
  <si>
    <t>01-432-479</t>
  </si>
  <si>
    <t>Traffic Signals And Signs</t>
  </si>
  <si>
    <t>01-433-245</t>
  </si>
  <si>
    <t>01-433-360</t>
  </si>
  <si>
    <t>01-433-374</t>
  </si>
  <si>
    <t>01-433-450</t>
  </si>
  <si>
    <t>01-433-479</t>
  </si>
  <si>
    <t>Street Lights</t>
  </si>
  <si>
    <t>01-434-360</t>
  </si>
  <si>
    <t>01-434-374</t>
  </si>
  <si>
    <t>Equip Maint &amp; Repair</t>
  </si>
  <si>
    <t>01-434-450</t>
  </si>
  <si>
    <t>Storm Sewers &amp; Drains</t>
  </si>
  <si>
    <t>01-436-245</t>
  </si>
  <si>
    <t>01-436-383</t>
  </si>
  <si>
    <t>Equipment Rental</t>
  </si>
  <si>
    <t>01-436-450</t>
  </si>
  <si>
    <t>01-436-479</t>
  </si>
  <si>
    <t>Highways &amp; Bridges Maintenance</t>
  </si>
  <si>
    <t>01-438-245</t>
  </si>
  <si>
    <t>01-438-450</t>
  </si>
  <si>
    <t>01-438-479</t>
  </si>
  <si>
    <t>Storm Water Management</t>
  </si>
  <si>
    <t>01-446-210</t>
  </si>
  <si>
    <t>01-446-235</t>
  </si>
  <si>
    <t>01-446-245</t>
  </si>
  <si>
    <t>01-446-310</t>
  </si>
  <si>
    <t>01-446-313</t>
  </si>
  <si>
    <t>01-446-331</t>
  </si>
  <si>
    <t>01-446-420</t>
  </si>
  <si>
    <t>01-446-451</t>
  </si>
  <si>
    <t>01-446-452</t>
  </si>
  <si>
    <t>Contract Service - Culverts</t>
  </si>
  <si>
    <t>01-446-453</t>
  </si>
  <si>
    <t>01-446-460</t>
  </si>
  <si>
    <t>01-446-471</t>
  </si>
  <si>
    <t>Permits</t>
  </si>
  <si>
    <t>Parks &amp; Recreation</t>
  </si>
  <si>
    <t>01-454-140</t>
  </si>
  <si>
    <t>01-454-141</t>
  </si>
  <si>
    <t>01-454-142</t>
  </si>
  <si>
    <t>01-454-145</t>
  </si>
  <si>
    <t>01-454-156</t>
  </si>
  <si>
    <t>01-454-158</t>
  </si>
  <si>
    <t>01-454-161</t>
  </si>
  <si>
    <t>01-454-181</t>
  </si>
  <si>
    <t>01-454-183</t>
  </si>
  <si>
    <t>Annual Leave</t>
  </si>
  <si>
    <t>Sick Leave</t>
  </si>
  <si>
    <t>Casual/Contract Labor</t>
  </si>
  <si>
    <t>01-454-210</t>
  </si>
  <si>
    <t>01-454-213</t>
  </si>
  <si>
    <t>01-454-238</t>
  </si>
  <si>
    <t>01-454-245</t>
  </si>
  <si>
    <t>01-454-250</t>
  </si>
  <si>
    <t>01-454-261</t>
  </si>
  <si>
    <t>01-454-326</t>
  </si>
  <si>
    <t>01-454-354</t>
  </si>
  <si>
    <t>01-454-360</t>
  </si>
  <si>
    <t>01-454-361</t>
  </si>
  <si>
    <t>Utilities - St Anthony Prop.</t>
  </si>
  <si>
    <t>01-454-373</t>
  </si>
  <si>
    <t>Buildings &amp; Plants</t>
  </si>
  <si>
    <t>01-454-374</t>
  </si>
  <si>
    <t>Improvements Other Than Bldgs</t>
  </si>
  <si>
    <t>01-454-450</t>
  </si>
  <si>
    <t>01-454-451</t>
  </si>
  <si>
    <t>01-454-453</t>
  </si>
  <si>
    <t>Contract Services - Mowing &amp; Mulch</t>
  </si>
  <si>
    <t>01-454-460</t>
  </si>
  <si>
    <t>01-454-479</t>
  </si>
  <si>
    <t>Gas &amp; Lubricants</t>
  </si>
  <si>
    <t>Professional Services</t>
  </si>
  <si>
    <t>Legal Services</t>
  </si>
  <si>
    <t>Audit/Accounting Services</t>
  </si>
  <si>
    <t>Land Repairs &amp; Maintenance</t>
  </si>
  <si>
    <t>Ponds/Waterways Maint &amp; Repair</t>
  </si>
  <si>
    <t>Personnel Fee - General Fund</t>
  </si>
  <si>
    <t>Contract Services - Snow &amp; Ice</t>
  </si>
  <si>
    <t>Furniture &amp; Fixtures</t>
  </si>
  <si>
    <t>Major Tools &amp; Equipment</t>
  </si>
  <si>
    <t>Contracted Services - Events</t>
  </si>
  <si>
    <t>Contract Serv (New Garden Day)</t>
  </si>
  <si>
    <t>Total General Fund Expenditures</t>
  </si>
  <si>
    <t>Salary Of Personnel III (PT Fire Marshal/EMC)</t>
  </si>
  <si>
    <t>R/E Tax - Current Year</t>
  </si>
  <si>
    <t>R/E Tax - Current Year Fire</t>
  </si>
  <si>
    <t>R/E Tax - Current Yr Fire W/C</t>
  </si>
  <si>
    <t>R/E Tax - Current Yr Ambulance</t>
  </si>
  <si>
    <t>R/E Tax - Current Yr EMS</t>
  </si>
  <si>
    <t xml:space="preserve">R/E Tax- Curent Year Library  </t>
  </si>
  <si>
    <t>Real Estate Tax - Prior Year</t>
  </si>
  <si>
    <t>Real Estate Tax - Delinquent</t>
  </si>
  <si>
    <t>Reat Estate Tax - Interim</t>
  </si>
  <si>
    <t>Real Estate Tax</t>
  </si>
  <si>
    <t>01-301-010</t>
  </si>
  <si>
    <t>01-301-011</t>
  </si>
  <si>
    <t>01-301-012</t>
  </si>
  <si>
    <t>01-301-013</t>
  </si>
  <si>
    <t>01-301-014</t>
  </si>
  <si>
    <t>01-301-016</t>
  </si>
  <si>
    <t>01-301-020</t>
  </si>
  <si>
    <t>01-301-030</t>
  </si>
  <si>
    <t>01-301-060</t>
  </si>
  <si>
    <t xml:space="preserve">          Total Real Estate Taxes:</t>
  </si>
  <si>
    <t>Local Enabling Taxes</t>
  </si>
  <si>
    <t>01-310-010</t>
  </si>
  <si>
    <t>Real Estate Transfer Tax</t>
  </si>
  <si>
    <t>01-310-021</t>
  </si>
  <si>
    <t>Earned Income Tax - Current</t>
  </si>
  <si>
    <t>01-310-051</t>
  </si>
  <si>
    <t>01-310-061</t>
  </si>
  <si>
    <t>Amusement Tax - Current</t>
  </si>
  <si>
    <t xml:space="preserve">          Total Local Enabling Taxes:</t>
  </si>
  <si>
    <t>Interest Earnings</t>
  </si>
  <si>
    <t>01-341-010</t>
  </si>
  <si>
    <t xml:space="preserve">          Total Interest Earnings:</t>
  </si>
  <si>
    <t>Fed Capital &amp; Operating Grants</t>
  </si>
  <si>
    <t>01-351-021</t>
  </si>
  <si>
    <t>Police Grants - Federal</t>
  </si>
  <si>
    <t xml:space="preserve">          Total Fed Capital &amp; Operating Grants:</t>
  </si>
  <si>
    <t>Fed Shared Rev &amp; Entitlements</t>
  </si>
  <si>
    <t>01-352-530</t>
  </si>
  <si>
    <t>American Rescue Plan Act</t>
  </si>
  <si>
    <t xml:space="preserve">          Total Fed Shared Rev &amp; Entitlements:</t>
  </si>
  <si>
    <t>St Capital &amp; Operating Grants</t>
  </si>
  <si>
    <t>01-354-022</t>
  </si>
  <si>
    <t>St-Drug Abuse Prevention Grant</t>
  </si>
  <si>
    <t>01-354-071</t>
  </si>
  <si>
    <t>Greenways Plan</t>
  </si>
  <si>
    <t>01-354-072</t>
  </si>
  <si>
    <t>St Anthony's Master Site Plan</t>
  </si>
  <si>
    <t>01-354-090</t>
  </si>
  <si>
    <t>Community Development</t>
  </si>
  <si>
    <t>01-354-091</t>
  </si>
  <si>
    <t>St Grant - Floodplain Mgmt</t>
  </si>
  <si>
    <t>01-354-092</t>
  </si>
  <si>
    <t>State Grant - Traffic Signals</t>
  </si>
  <si>
    <t>01-354-093</t>
  </si>
  <si>
    <t>DCED-DEP-Bucktoe Creek Restora</t>
  </si>
  <si>
    <t>01-354-141</t>
  </si>
  <si>
    <t>St Grant - Airport Aquisition</t>
  </si>
  <si>
    <t>01-354-142</t>
  </si>
  <si>
    <t>St Grant - Airport Development</t>
  </si>
  <si>
    <t>01-354-143</t>
  </si>
  <si>
    <t>St Grant - Balt Pke &amp; Newark</t>
  </si>
  <si>
    <t xml:space="preserve">          Total St Capital &amp; Operating Grants:</t>
  </si>
  <si>
    <t>St Shared Rev &amp; Entitlements</t>
  </si>
  <si>
    <t>01-355-001</t>
  </si>
  <si>
    <t>Public Utility Realty Tax</t>
  </si>
  <si>
    <t>01-355-004</t>
  </si>
  <si>
    <t>Alcoholic Beverage Tax/License</t>
  </si>
  <si>
    <t>01-355-005</t>
  </si>
  <si>
    <t xml:space="preserve">Gen Mun Pension State Aid </t>
  </si>
  <si>
    <t>01-355-007</t>
  </si>
  <si>
    <t>Foreign Fire Ins Premium Tax</t>
  </si>
  <si>
    <t>01-355-010</t>
  </si>
  <si>
    <t>Grow Greener - Somerset</t>
  </si>
  <si>
    <t>01-355-011</t>
  </si>
  <si>
    <t>DCEC Grant - Regional Police</t>
  </si>
  <si>
    <t>01-355-030</t>
  </si>
  <si>
    <t>State Grant - PEMA Reimb</t>
  </si>
  <si>
    <t xml:space="preserve">          Total St Shared Rev &amp; Entitlements:</t>
  </si>
  <si>
    <t>Local Govt Operating Grants</t>
  </si>
  <si>
    <t>01-357-004</t>
  </si>
  <si>
    <t>County Drug Task Force</t>
  </si>
  <si>
    <t>01-357-005</t>
  </si>
  <si>
    <t>County HHW Reimb Grant</t>
  </si>
  <si>
    <t>01-357-006</t>
  </si>
  <si>
    <t>Dist Atty-Drug Forfeiture Acct</t>
  </si>
  <si>
    <t>01-357-007</t>
  </si>
  <si>
    <t>Dist Atty-Regional Police Dept</t>
  </si>
  <si>
    <t>01-357-008</t>
  </si>
  <si>
    <t>County Grant - Comp Plan</t>
  </si>
  <si>
    <t>01-357-009</t>
  </si>
  <si>
    <t>W Grove - Regional Police Dept</t>
  </si>
  <si>
    <t>01-357-010</t>
  </si>
  <si>
    <t>DVRPC - TCDI Toughkenamon Plan</t>
  </si>
  <si>
    <t>01-357-093</t>
  </si>
  <si>
    <t>NGT-Coronavirus Fiscal Recover</t>
  </si>
  <si>
    <t xml:space="preserve">          Total Local Govt Operating Grants:</t>
  </si>
  <si>
    <t>Highways And Streets</t>
  </si>
  <si>
    <t>01-363-012</t>
  </si>
  <si>
    <t>Offsite Traffic Improve Fee</t>
  </si>
  <si>
    <t>01-363-050</t>
  </si>
  <si>
    <t>Highway &amp; Streets Services</t>
  </si>
  <si>
    <t>01-363-051</t>
  </si>
  <si>
    <t>Special Recreation Services</t>
  </si>
  <si>
    <t>01-363-054</t>
  </si>
  <si>
    <t>Special Parks Services</t>
  </si>
  <si>
    <t xml:space="preserve">          Total Highways And Streets:</t>
  </si>
  <si>
    <t>Sanitation</t>
  </si>
  <si>
    <t>01-364-030</t>
  </si>
  <si>
    <t>Solid Waste Coll &amp; Disp Charge</t>
  </si>
  <si>
    <t>01-364-061</t>
  </si>
  <si>
    <t>Sewer Management Fee</t>
  </si>
  <si>
    <t xml:space="preserve">          Total Sanitation:</t>
  </si>
  <si>
    <t>Culture - Recreation</t>
  </si>
  <si>
    <t>01-367-031</t>
  </si>
  <si>
    <t>Recreation Fees</t>
  </si>
  <si>
    <t>01-367-083</t>
  </si>
  <si>
    <t>Fees - Yard Sale</t>
  </si>
  <si>
    <t>01-367-084</t>
  </si>
  <si>
    <t>Fees - Wine &amp; Wheels</t>
  </si>
  <si>
    <t xml:space="preserve">          Total Culture - Recreation:</t>
  </si>
  <si>
    <t>Source: 378</t>
  </si>
  <si>
    <t>01-378-035</t>
  </si>
  <si>
    <t>Donation - Recreation</t>
  </si>
  <si>
    <t xml:space="preserve">          Total Source: 378:</t>
  </si>
  <si>
    <t>Miscellaneous Revenue</t>
  </si>
  <si>
    <t>01-380-004</t>
  </si>
  <si>
    <t>COBRA Coverage Ins Reimb.</t>
  </si>
  <si>
    <t xml:space="preserve">          Total Miscellaneous Revenue:</t>
  </si>
  <si>
    <t>Contr &amp; Don - Private Sectors</t>
  </si>
  <si>
    <t>01-387-001</t>
  </si>
  <si>
    <t>Donations From Private Sector</t>
  </si>
  <si>
    <t>01-387-031</t>
  </si>
  <si>
    <t>Contribution - Trails</t>
  </si>
  <si>
    <t>01-387-033</t>
  </si>
  <si>
    <t>Contribution - Police Range</t>
  </si>
  <si>
    <t>01-387-034</t>
  </si>
  <si>
    <t>Contribution - Police Dept</t>
  </si>
  <si>
    <t>01-387-035</t>
  </si>
  <si>
    <t>Donations - Recreation</t>
  </si>
  <si>
    <t>01-387-102</t>
  </si>
  <si>
    <t>Donations - Wine &amp; Wheels</t>
  </si>
  <si>
    <t>01-387-103</t>
  </si>
  <si>
    <t>Donations - Family Night</t>
  </si>
  <si>
    <t>01-387-104</t>
  </si>
  <si>
    <t>Donations - Story Walk</t>
  </si>
  <si>
    <t xml:space="preserve">          Total Contr &amp; Don - Private Sectors:</t>
  </si>
  <si>
    <t>Restitutions &amp; Judgements</t>
  </si>
  <si>
    <t>01-388-001</t>
  </si>
  <si>
    <t>Restitutions</t>
  </si>
  <si>
    <t>01-388-002</t>
  </si>
  <si>
    <t>Judgements &amp; Settlements</t>
  </si>
  <si>
    <t xml:space="preserve">          Total Restitutions &amp; Judgements:</t>
  </si>
  <si>
    <t>Micsellaneous Revenue</t>
  </si>
  <si>
    <t>01-389-001</t>
  </si>
  <si>
    <t>Other Miscellaneous Revenues</t>
  </si>
  <si>
    <t xml:space="preserve">          Total Micsellaneous Revenue:</t>
  </si>
  <si>
    <t>Other Financing Sources</t>
  </si>
  <si>
    <t>01-391-010</t>
  </si>
  <si>
    <t>Sale Of General Fixed Assets</t>
  </si>
  <si>
    <t>01-391-020</t>
  </si>
  <si>
    <t>Compensation From Ins Claims</t>
  </si>
  <si>
    <t>01-391-030</t>
  </si>
  <si>
    <t>Employee Health Ins Premiums</t>
  </si>
  <si>
    <t>01-391-031</t>
  </si>
  <si>
    <t>Emp Med Ins Contri - Police</t>
  </si>
  <si>
    <t xml:space="preserve">          Total Other Financing Sources:</t>
  </si>
  <si>
    <t>01-392-020</t>
  </si>
  <si>
    <t>Trans from Sinking Fund</t>
  </si>
  <si>
    <t>01-392-030</t>
  </si>
  <si>
    <t>Transfer from Capital Fund</t>
  </si>
  <si>
    <t>Refunds</t>
  </si>
  <si>
    <t>01-395-010</t>
  </si>
  <si>
    <t>Refund-Prior Year Expenses</t>
  </si>
  <si>
    <t xml:space="preserve">          Total Refunds:</t>
  </si>
  <si>
    <t>Budgeted Use of Beginning Cash</t>
  </si>
  <si>
    <t>01-396-001</t>
  </si>
  <si>
    <t>01-396-002</t>
  </si>
  <si>
    <t>Bud Use Beg Cash-Capital Res</t>
  </si>
  <si>
    <t>01-396-005</t>
  </si>
  <si>
    <t>Bud Use of Beg Cash - Capital</t>
  </si>
  <si>
    <t>01-396-006</t>
  </si>
  <si>
    <t>Bud Use of Beg Cash-Pk PhaseII</t>
  </si>
  <si>
    <t>01-396-007</t>
  </si>
  <si>
    <t>Use of Beginning Cash/ ARPA</t>
  </si>
  <si>
    <t xml:space="preserve">          Total Budgeted Use of Beginning Cash:</t>
  </si>
  <si>
    <t>Total General Fund Revenues</t>
  </si>
  <si>
    <t xml:space="preserve">          GENERAL FUND Revenue Total:</t>
  </si>
  <si>
    <t xml:space="preserve">          GENERAL FUND Expenditure Total:</t>
  </si>
  <si>
    <t xml:space="preserve">          Total GENERAL FUND SURPLUS/DEFICIT:</t>
  </si>
  <si>
    <t>Salary of Assistant Director</t>
  </si>
  <si>
    <t>Salary of Personnel III (PT Seasonal-3 months)</t>
  </si>
  <si>
    <t>01-362-026</t>
  </si>
  <si>
    <t>Rental Inspection Fees</t>
  </si>
  <si>
    <t>Fire &amp; Life Safety Inspection Fees</t>
  </si>
  <si>
    <t>Zoning Permit Fees</t>
  </si>
  <si>
    <t>Utilities - Water</t>
  </si>
  <si>
    <t>Utilities - Sewer</t>
  </si>
  <si>
    <t>01-409-361</t>
  </si>
  <si>
    <t>01-409-362</t>
  </si>
  <si>
    <t>Solid Waste / Recycling Collect &amp; Disposal</t>
  </si>
  <si>
    <t>Solid Waste / Recycling Community Events</t>
  </si>
  <si>
    <t>Utilities - Electric / Gas - Public Facilities</t>
  </si>
  <si>
    <t>Utilities - Electric / Gas - Parks</t>
  </si>
  <si>
    <t>01-409-363</t>
  </si>
  <si>
    <t>01-409-364</t>
  </si>
  <si>
    <t>Utilities - Electric / Gas - Highways &amp; Streets</t>
  </si>
  <si>
    <t>Insurance - Bonding</t>
  </si>
  <si>
    <t>Personnel Fee - Sewer Fund</t>
  </si>
  <si>
    <t>01-409-251</t>
  </si>
  <si>
    <t xml:space="preserve">          Net Total OPEN SPACE FUND:</t>
  </si>
  <si>
    <t>Total Open Space Fund Expenditures</t>
  </si>
  <si>
    <t>60-5-117</t>
  </si>
  <si>
    <t>60-4-31.1</t>
  </si>
  <si>
    <t>60-3-157/149.1</t>
  </si>
  <si>
    <t>60-1-87/88</t>
  </si>
  <si>
    <t>60-5-13</t>
  </si>
  <si>
    <t>60-5-45.2</t>
  </si>
  <si>
    <t>60-1-41</t>
  </si>
  <si>
    <t>Land &amp; Development Rights</t>
  </si>
  <si>
    <t>31-461-700</t>
  </si>
  <si>
    <t>Contingencies</t>
  </si>
  <si>
    <t>31-461-479</t>
  </si>
  <si>
    <t>Total Open Space Fund Revenues</t>
  </si>
  <si>
    <t xml:space="preserve">          OPEN SPACE FUND Expenditure Total:</t>
  </si>
  <si>
    <t xml:space="preserve">          OPEN SPACE FUND Revenue Total:</t>
  </si>
  <si>
    <t>Transfer to OS Capital Fund</t>
  </si>
  <si>
    <t>31-492-020</t>
  </si>
  <si>
    <t xml:space="preserve">          Total Department: 471:</t>
  </si>
  <si>
    <t>Easement Loan Principal -Green</t>
  </si>
  <si>
    <t>31-471-001</t>
  </si>
  <si>
    <t>Department: 471</t>
  </si>
  <si>
    <t>Improvements/Maint-St Anthony</t>
  </si>
  <si>
    <t>31-461-720</t>
  </si>
  <si>
    <t>Crawford / Caruso</t>
  </si>
  <si>
    <t>Sproat Property</t>
  </si>
  <si>
    <t>Lochnairn Property</t>
  </si>
  <si>
    <t>Red Tail Trail Restoration</t>
  </si>
  <si>
    <t>Contract Services - Mowing</t>
  </si>
  <si>
    <t>Salaries and Wages</t>
  </si>
  <si>
    <t>31-461-451</t>
  </si>
  <si>
    <t>31-461-450</t>
  </si>
  <si>
    <t>31-461-319</t>
  </si>
  <si>
    <t>31-461-314</t>
  </si>
  <si>
    <t>Tax Collector Fees</t>
  </si>
  <si>
    <t>31-461-312</t>
  </si>
  <si>
    <t>31-461-310</t>
  </si>
  <si>
    <t>OPEN SPACE FUND - EXPENDITURES</t>
  </si>
  <si>
    <t xml:space="preserve">          Total Department: 412:</t>
  </si>
  <si>
    <t>Capital Purchase</t>
  </si>
  <si>
    <t>31-412-700</t>
  </si>
  <si>
    <t>Department: 412</t>
  </si>
  <si>
    <t>31-396-001</t>
  </si>
  <si>
    <t xml:space="preserve">          Total Contributions &amp; Donations:</t>
  </si>
  <si>
    <t>Contributions - Open Space</t>
  </si>
  <si>
    <t>31-387-031</t>
  </si>
  <si>
    <t>Contributions &amp; Donations</t>
  </si>
  <si>
    <t>PECO Green Region Grant (Phase 1)</t>
  </si>
  <si>
    <t>National Park Service</t>
  </si>
  <si>
    <t>White Clay Wild &amp; Scenic</t>
  </si>
  <si>
    <t>Chester County Preservation Program</t>
  </si>
  <si>
    <t>MARS Trust Grant</t>
  </si>
  <si>
    <t>DCNR Church Rd Grant</t>
  </si>
  <si>
    <t>Local Govt Reimb Grant (Lochnairn)</t>
  </si>
  <si>
    <t>31-357-008</t>
  </si>
  <si>
    <t>31-341-010</t>
  </si>
  <si>
    <t>31-310-021</t>
  </si>
  <si>
    <t>OPEN SPACE FUND - REVENUES</t>
  </si>
  <si>
    <t>FY 2028 Planned</t>
  </si>
  <si>
    <t>FY 2027 Planned</t>
  </si>
  <si>
    <t>FY 2026 Planned</t>
  </si>
  <si>
    <t>FY 2023 Actual</t>
  </si>
  <si>
    <t>FY 2022 Actual</t>
  </si>
  <si>
    <t>Account Description</t>
  </si>
  <si>
    <t>Account Number</t>
  </si>
  <si>
    <t>Surplus / Deficit</t>
  </si>
  <si>
    <t>Total Expenditures</t>
  </si>
  <si>
    <t>Kennett Library</t>
  </si>
  <si>
    <t>Administration</t>
  </si>
  <si>
    <t>TOTAL</t>
  </si>
  <si>
    <t>Expenditures</t>
  </si>
  <si>
    <t>Total Revenue</t>
  </si>
  <si>
    <t>Transfer from CIP Fund</t>
  </si>
  <si>
    <t>Liquid Fuels</t>
  </si>
  <si>
    <t>Interest Income</t>
  </si>
  <si>
    <t>Revenue</t>
  </si>
  <si>
    <t xml:space="preserve">          Net Total STATE LIQUID FUELS FUND :</t>
  </si>
  <si>
    <t xml:space="preserve">          STATE LIQUID FUELS FUND  Expenditure Total:</t>
  </si>
  <si>
    <t xml:space="preserve">          STATE LIQUID FUELS FUND  Revenue Total:</t>
  </si>
  <si>
    <t>Total State Liquid Fuels Expenditures</t>
  </si>
  <si>
    <t xml:space="preserve">          Total Public Works Constr &amp; Rebuild:</t>
  </si>
  <si>
    <t>Road Improvements</t>
  </si>
  <si>
    <t>35-439-721</t>
  </si>
  <si>
    <t>35-439-700</t>
  </si>
  <si>
    <t>Cedar Spring</t>
  </si>
  <si>
    <t>Polo</t>
  </si>
  <si>
    <t>FY2025 Paving Program</t>
  </si>
  <si>
    <t>Old Limestone</t>
  </si>
  <si>
    <t>Scarlett</t>
  </si>
  <si>
    <t>Pemberton</t>
  </si>
  <si>
    <t>Starr</t>
  </si>
  <si>
    <t>FY2024 Paving Program</t>
  </si>
  <si>
    <t>Yeatman Station Rd</t>
  </si>
  <si>
    <t>Watson Mill Rd</t>
  </si>
  <si>
    <t>35-439-450</t>
  </si>
  <si>
    <t>Public Works Constr &amp; Rebuild</t>
  </si>
  <si>
    <t xml:space="preserve">          Total Highways &amp; Bridges Maintenance:</t>
  </si>
  <si>
    <t>35-438-700</t>
  </si>
  <si>
    <t>35-438-450</t>
  </si>
  <si>
    <t>35-438-319</t>
  </si>
  <si>
    <t xml:space="preserve">          Total Snow And Ice Removal:</t>
  </si>
  <si>
    <t>35-432-245</t>
  </si>
  <si>
    <t>STATE LIQUID FUELS FUND - EXPENDITURES</t>
  </si>
  <si>
    <t>Total State Liquid Fuels Revenue</t>
  </si>
  <si>
    <t>35-396-001</t>
  </si>
  <si>
    <t xml:space="preserve">          Total State Shared Revenues:</t>
  </si>
  <si>
    <t>State Road Turnback Payments</t>
  </si>
  <si>
    <t>35-355-030</t>
  </si>
  <si>
    <t>Motor Vehicle Fuel Taxes</t>
  </si>
  <si>
    <t>35-355-020</t>
  </si>
  <si>
    <t>State Shared Revenues</t>
  </si>
  <si>
    <t>35-341-010</t>
  </si>
  <si>
    <t>STATE LIQUID FUELS FUND - REVENUES</t>
  </si>
  <si>
    <t xml:space="preserve">          Net Total CAPITAL RESERVE FUND:</t>
  </si>
  <si>
    <t xml:space="preserve">          CAPITAL RESERVE FUND Expenditure Total:</t>
  </si>
  <si>
    <t xml:space="preserve">          CAPITAL RESERVE FUND Revenue Total:</t>
  </si>
  <si>
    <t>Total Capital Reserve Fund Expenditures</t>
  </si>
  <si>
    <t>34-492-030</t>
  </si>
  <si>
    <t xml:space="preserve">          Total Other Gen Govt Administration:</t>
  </si>
  <si>
    <t>Reserve - Capital Projects</t>
  </si>
  <si>
    <t>34-406-700</t>
  </si>
  <si>
    <t>34-406-479</t>
  </si>
  <si>
    <t xml:space="preserve">          Total Department: 402:</t>
  </si>
  <si>
    <t>34-402-319</t>
  </si>
  <si>
    <t>Department: 402</t>
  </si>
  <si>
    <t>CAPITAL RESERVE FUND - EXPENDITURES</t>
  </si>
  <si>
    <t>Total Capital Reserve Fund Revenues</t>
  </si>
  <si>
    <t>Budgeted Beg Cash - Capital</t>
  </si>
  <si>
    <t>34-396-002</t>
  </si>
  <si>
    <t>Transfer from General Fund</t>
  </si>
  <si>
    <t>34-392-001</t>
  </si>
  <si>
    <t>34-341-010</t>
  </si>
  <si>
    <t>CAPITAL RESERVE FUND - REVENUES</t>
  </si>
  <si>
    <t xml:space="preserve">          Net Total CAPITAL IMPROVEMENT FUND:</t>
  </si>
  <si>
    <t xml:space="preserve">          CAPITAL IMPROVEMENT FUND Expenditure Total:</t>
  </si>
  <si>
    <t xml:space="preserve">          CAPITAL IMPROVEMENT FUND Revenue Total:</t>
  </si>
  <si>
    <t>Total Capital Improvement Fund Expenditures</t>
  </si>
  <si>
    <t xml:space="preserve">          Total Department: 492:</t>
  </si>
  <si>
    <t>30-492-033</t>
  </si>
  <si>
    <t>Transfer to Sinking Fund</t>
  </si>
  <si>
    <t>30-492-020</t>
  </si>
  <si>
    <t>Transfer to Sewer Fund</t>
  </si>
  <si>
    <t>30-492-008</t>
  </si>
  <si>
    <t>Transfer to St Anthony Fund</t>
  </si>
  <si>
    <t>30-492-005</t>
  </si>
  <si>
    <t>Transfer to Park Fund</t>
  </si>
  <si>
    <t>30-492-004</t>
  </si>
  <si>
    <t>Transfer to General Fund</t>
  </si>
  <si>
    <t>30-492-001</t>
  </si>
  <si>
    <t>Department: 492</t>
  </si>
  <si>
    <t xml:space="preserve">          Total Department: 472:</t>
  </si>
  <si>
    <t>Debt Serv Interest - Police</t>
  </si>
  <si>
    <t>30-472-002</t>
  </si>
  <si>
    <t>Department: 472</t>
  </si>
  <si>
    <t>Debt Serv Principal - Police</t>
  </si>
  <si>
    <t>30-471-001</t>
  </si>
  <si>
    <t xml:space="preserve">          Total Department: 461:</t>
  </si>
  <si>
    <t>Trails Cap Projects &amp; Projects</t>
  </si>
  <si>
    <t>30-461-700</t>
  </si>
  <si>
    <t>Department: 461</t>
  </si>
  <si>
    <t xml:space="preserve">          Total Department: 456:</t>
  </si>
  <si>
    <t>Library Bldg Project</t>
  </si>
  <si>
    <t>30-456-541</t>
  </si>
  <si>
    <t>Department: 456</t>
  </si>
  <si>
    <t xml:space="preserve">          Total Parks:</t>
  </si>
  <si>
    <t>Candlywyck Trail Improvements</t>
  </si>
  <si>
    <t>NG Park Bridges</t>
  </si>
  <si>
    <t>Quonset Hut Repairs</t>
  </si>
  <si>
    <t>Loch Nairn (Public Parking/Facilities )</t>
  </si>
  <si>
    <t>Loch Nairn (Main Entrance)</t>
  </si>
  <si>
    <t>Loch Nairn (Pedestrian Crossing)</t>
  </si>
  <si>
    <t>Trailer</t>
  </si>
  <si>
    <t>Golf Cart</t>
  </si>
  <si>
    <t>F-350</t>
  </si>
  <si>
    <t>30-454-700</t>
  </si>
  <si>
    <t xml:space="preserve">          Total Department: 452:</t>
  </si>
  <si>
    <t>Pennoni &amp; Demo</t>
  </si>
  <si>
    <t>Cedarville</t>
  </si>
  <si>
    <t>NG Hills Phase 2 Restoration</t>
  </si>
  <si>
    <t>30-452-701</t>
  </si>
  <si>
    <t>30-452-700</t>
  </si>
  <si>
    <t>Department: 452 (NG Hills)</t>
  </si>
  <si>
    <t xml:space="preserve">          Total Storm Water Management:</t>
  </si>
  <si>
    <t>MS4 Additional Capacity</t>
  </si>
  <si>
    <t>Addt'l project</t>
  </si>
  <si>
    <t>PW Property Sinkhoke</t>
  </si>
  <si>
    <t>Bucktoe Rd Stream Restoration</t>
  </si>
  <si>
    <t>Wilkinson Drive</t>
  </si>
  <si>
    <t>Mercer Mill</t>
  </si>
  <si>
    <t>St Anthonys</t>
  </si>
  <si>
    <t>Capital Purchases &amp; Projects</t>
  </si>
  <si>
    <t>30-446-700</t>
  </si>
  <si>
    <t>Toughkenamon - Storm Assessment</t>
  </si>
  <si>
    <t>CTIP Planning &amp; Implementation</t>
  </si>
  <si>
    <t>30-446-662</t>
  </si>
  <si>
    <t>Airport - Debt Service</t>
  </si>
  <si>
    <t>30-440-470</t>
  </si>
  <si>
    <t>30-439-700</t>
  </si>
  <si>
    <t>St Constr-Balt Pk &amp; Newark Rd</t>
  </si>
  <si>
    <t>30-439-606</t>
  </si>
  <si>
    <t>St Constr-Rt#41 &amp; Newark Rd</t>
  </si>
  <si>
    <t>30-439-605</t>
  </si>
  <si>
    <t>St Constr-Sharp/Rte#41/Sheehan</t>
  </si>
  <si>
    <t>30-439-604</t>
  </si>
  <si>
    <t>Sidewalk - Balt Pike/W Cypress</t>
  </si>
  <si>
    <t>30-439-603</t>
  </si>
  <si>
    <t>St Const-Bancroft Rd &amp; Balt Pk</t>
  </si>
  <si>
    <t>30-439-602</t>
  </si>
  <si>
    <t>St Const-Main St at Newark Rd</t>
  </si>
  <si>
    <t>30-439-601</t>
  </si>
  <si>
    <t>Contract Service-Pipe Replace</t>
  </si>
  <si>
    <t>30-439-452</t>
  </si>
  <si>
    <t>Contracted Services - Bridges</t>
  </si>
  <si>
    <t>30-439-451</t>
  </si>
  <si>
    <t>Change Orders</t>
  </si>
  <si>
    <t>Pemberton Valley Rd</t>
  </si>
  <si>
    <t>Highland Glen Rd</t>
  </si>
  <si>
    <t>Kelleher Rd</t>
  </si>
  <si>
    <t>Starr Rd</t>
  </si>
  <si>
    <t>Contracted Services - Roads</t>
  </si>
  <si>
    <t>30-439-450</t>
  </si>
  <si>
    <t xml:space="preserve">          Total Public Works Hwys And Streets:</t>
  </si>
  <si>
    <t>30-430-751</t>
  </si>
  <si>
    <t>Refurbish 2005 John Deere Loader</t>
  </si>
  <si>
    <t>Road Bank Mower</t>
  </si>
  <si>
    <t>F-350 - plow, add lift gate to 2015 F-350</t>
  </si>
  <si>
    <t>Freightliner (Body)</t>
  </si>
  <si>
    <t>F350 Utility Body</t>
  </si>
  <si>
    <t>F550 - Plow/spreader</t>
  </si>
  <si>
    <t>30-430-700</t>
  </si>
  <si>
    <t>Scarlet Road Trail</t>
  </si>
  <si>
    <t>Toughkenamon Main St TASA Project</t>
  </si>
  <si>
    <t>30-430-661</t>
  </si>
  <si>
    <t>Electronic Document Management</t>
  </si>
  <si>
    <t>FM Vehicle Upfit</t>
  </si>
  <si>
    <t>EOC Capacity</t>
  </si>
  <si>
    <t>30-413-700</t>
  </si>
  <si>
    <t>30-412-700</t>
  </si>
  <si>
    <t xml:space="preserve">          Total Police:</t>
  </si>
  <si>
    <t>Police Building</t>
  </si>
  <si>
    <t>30-410-701</t>
  </si>
  <si>
    <t>30-410-700</t>
  </si>
  <si>
    <t xml:space="preserve">          Total Gen Govt Buildings &amp; Plants:</t>
  </si>
  <si>
    <t>Furniture (Desks/Chairs/Tables)</t>
  </si>
  <si>
    <t>Equipment</t>
  </si>
  <si>
    <t>Lighting</t>
  </si>
  <si>
    <t>Security (New doors)</t>
  </si>
  <si>
    <t>Security (Card ID System)</t>
  </si>
  <si>
    <t>Security</t>
  </si>
  <si>
    <t>Capital Purchases - ARPA</t>
  </si>
  <si>
    <t>30-409-701</t>
  </si>
  <si>
    <t>Buildings - Barn</t>
  </si>
  <si>
    <t>30-409-731</t>
  </si>
  <si>
    <t>Town Hall Siding Replacement</t>
  </si>
  <si>
    <t>Town Hall Bracket Replacement</t>
  </si>
  <si>
    <t>Interest (7.5%)</t>
  </si>
  <si>
    <t>Principal</t>
  </si>
  <si>
    <t>Town Hall Roof Replacement</t>
  </si>
  <si>
    <t>Capital Purchases - Facilities</t>
  </si>
  <si>
    <t>30-409-702</t>
  </si>
  <si>
    <t>Interest</t>
  </si>
  <si>
    <t>Capital Purchases - Fleet</t>
  </si>
  <si>
    <t>30-409-700</t>
  </si>
  <si>
    <t>Prior Laptop Installation</t>
  </si>
  <si>
    <t>Installation</t>
  </si>
  <si>
    <t>3-yr Warranty</t>
  </si>
  <si>
    <t>Laptops</t>
  </si>
  <si>
    <t>Docks</t>
  </si>
  <si>
    <t>Monitors</t>
  </si>
  <si>
    <t>Hardware</t>
  </si>
  <si>
    <t>SCCRPD Caselle Cloud</t>
  </si>
  <si>
    <t>CivicPlus</t>
  </si>
  <si>
    <t>Caselle</t>
  </si>
  <si>
    <t>Software</t>
  </si>
  <si>
    <t>30-406-701</t>
  </si>
  <si>
    <t>Act 209 Proposal</t>
  </si>
  <si>
    <t>30-406-700</t>
  </si>
  <si>
    <t>30-406-479</t>
  </si>
  <si>
    <t>30-406-319</t>
  </si>
  <si>
    <t xml:space="preserve">          Total Finance:</t>
  </si>
  <si>
    <t>30-402-700</t>
  </si>
  <si>
    <t>CAPITAL IMPROVEMENT FUND - EXPENDITURES</t>
  </si>
  <si>
    <t>Bud Use of Beg Csh-Bridge</t>
  </si>
  <si>
    <t>30-396-002</t>
  </si>
  <si>
    <t>30-396-001</t>
  </si>
  <si>
    <t xml:space="preserve">          Total Source: 393:</t>
  </si>
  <si>
    <t>Proceeds of Capital Leases</t>
  </si>
  <si>
    <t>30-393-031</t>
  </si>
  <si>
    <t>Capital Borrowing</t>
  </si>
  <si>
    <t>30-393-030</t>
  </si>
  <si>
    <t>Source: 393</t>
  </si>
  <si>
    <t>Transfer from Capital Reserve</t>
  </si>
  <si>
    <t>30-392-034</t>
  </si>
  <si>
    <t>Transfer from Sewer Capital Fd</t>
  </si>
  <si>
    <t>30-392-032</t>
  </si>
  <si>
    <t>TRANSFER FROM SEWER AUTH CKG</t>
  </si>
  <si>
    <t>30-392-007</t>
  </si>
  <si>
    <t>Transfers from General Fund</t>
  </si>
  <si>
    <t>30-392-001</t>
  </si>
  <si>
    <t>Contribution - Kaolin Mushroom</t>
  </si>
  <si>
    <t>30-387-004</t>
  </si>
  <si>
    <t>Contribution - PECO</t>
  </si>
  <si>
    <t>30-387-002</t>
  </si>
  <si>
    <t xml:space="preserve">Police SCCPIP Municipalities </t>
  </si>
  <si>
    <t>30-380-005</t>
  </si>
  <si>
    <t>30-363-012</t>
  </si>
  <si>
    <t xml:space="preserve">          Total Source: 361:</t>
  </si>
  <si>
    <t>30-361-070</t>
  </si>
  <si>
    <t>Source: 361</t>
  </si>
  <si>
    <t>KCSD - Balt Pke &amp; Bancroft Rd</t>
  </si>
  <si>
    <t>30-357-006</t>
  </si>
  <si>
    <t>St Grant - DCNR (Phase 2)</t>
  </si>
  <si>
    <t>GL TBD</t>
  </si>
  <si>
    <t>St Grant - DCED (Phase 2)</t>
  </si>
  <si>
    <t>St Grant - DCED LSA Grant</t>
  </si>
  <si>
    <t>St Grant - DCED Balt Pke Study</t>
  </si>
  <si>
    <t>30-354-144</t>
  </si>
  <si>
    <t>St Grant -Main St at Newark Rd (TASA Grant)</t>
  </si>
  <si>
    <t>30-354-143</t>
  </si>
  <si>
    <t>St Grant - ARP</t>
  </si>
  <si>
    <t>30-354-093</t>
  </si>
  <si>
    <t xml:space="preserve">          Total Source: 342:</t>
  </si>
  <si>
    <t>30-342-046</t>
  </si>
  <si>
    <t>Source: 342</t>
  </si>
  <si>
    <t>30-341-010</t>
  </si>
  <si>
    <t>CAPITAL IMPROVEMENT FUND - REVENUES</t>
  </si>
  <si>
    <t>Transfers Out</t>
  </si>
  <si>
    <t>Insurance &amp; Liabilities</t>
  </si>
  <si>
    <t>Tax Revenue p/ Mil</t>
  </si>
  <si>
    <t>Misc Expenditures (incl. Library)</t>
  </si>
  <si>
    <t>Public Works - Storm Water</t>
  </si>
  <si>
    <t>Public Works - Hwys And Streets</t>
  </si>
  <si>
    <t>Public Safety - AFC (Fire / EMS)</t>
  </si>
  <si>
    <t>Public Safety - SCCRPD</t>
  </si>
  <si>
    <t>Technology</t>
  </si>
  <si>
    <t>Total</t>
  </si>
  <si>
    <t>Management</t>
  </si>
  <si>
    <t>Elected Officials / Tax Collection</t>
  </si>
  <si>
    <t>Cash</t>
  </si>
  <si>
    <t>Permits / Fines / Misc Income</t>
  </si>
  <si>
    <t>Act 511 Taxes</t>
  </si>
  <si>
    <t>Real Estate Taxes</t>
  </si>
  <si>
    <t xml:space="preserve">          Net Total AIRPORT CAPITAL FUND:</t>
  </si>
  <si>
    <t xml:space="preserve">          AIRPORT CAPITAL FUND Expenditure Total:</t>
  </si>
  <si>
    <t xml:space="preserve">          AIRPORT CAPITAL FUND Revenue Total:</t>
  </si>
  <si>
    <t>Total Airport Capital Fund Expenditures</t>
  </si>
  <si>
    <t>33-472-004</t>
  </si>
  <si>
    <t>Debt Service Int - PIB Loan</t>
  </si>
  <si>
    <t>33-472-003</t>
  </si>
  <si>
    <t xml:space="preserve">          Total Department: 451:</t>
  </si>
  <si>
    <t>Fed Grant - Airport Aquisition</t>
  </si>
  <si>
    <t>33-451-141</t>
  </si>
  <si>
    <t>Department: 451</t>
  </si>
  <si>
    <t>Crack Seal and sealcoat pavement</t>
  </si>
  <si>
    <t>Reconstruction Terminal Apron Taxiway</t>
  </si>
  <si>
    <t>AWOS III Project</t>
  </si>
  <si>
    <t>Public Use Terminal Improvements</t>
  </si>
  <si>
    <t>33-440-706</t>
  </si>
  <si>
    <t>Install PAPI &amp; REILS RW6-24</t>
  </si>
  <si>
    <t>33-440-705</t>
  </si>
  <si>
    <t>Reconstruct E Parallel Taxiway</t>
  </si>
  <si>
    <t>33-440-704</t>
  </si>
  <si>
    <t>Simulator</t>
  </si>
  <si>
    <t>33-440-703</t>
  </si>
  <si>
    <t>Waterline Extension Project</t>
  </si>
  <si>
    <t>33-440-702</t>
  </si>
  <si>
    <t>Pavilion</t>
  </si>
  <si>
    <t>33-440-701</t>
  </si>
  <si>
    <t>33-440-700</t>
  </si>
  <si>
    <t>Rehab Paved Access Road</t>
  </si>
  <si>
    <t>33-440-610</t>
  </si>
  <si>
    <t>Reconstruct Runway-Phase IV</t>
  </si>
  <si>
    <t>33-440-609</t>
  </si>
  <si>
    <t>New Hangers Project</t>
  </si>
  <si>
    <t>33-440-608</t>
  </si>
  <si>
    <t>Reconstruct Runway - Phase III</t>
  </si>
  <si>
    <t>33-440-607</t>
  </si>
  <si>
    <t>Reconstruct Runway - Phase II</t>
  </si>
  <si>
    <t>33-440-606</t>
  </si>
  <si>
    <t>Rehab West T-Hanger Apron</t>
  </si>
  <si>
    <t>33-440-605</t>
  </si>
  <si>
    <t>33-440-479</t>
  </si>
  <si>
    <t>LPV Survey</t>
  </si>
  <si>
    <t>33-440-450</t>
  </si>
  <si>
    <t>33-440-319</t>
  </si>
  <si>
    <t>33-440-210</t>
  </si>
  <si>
    <t>AIRPORT CAPITAL FUND - EXPENDITURES</t>
  </si>
  <si>
    <t>Total Airport Capital Fund Revenues</t>
  </si>
  <si>
    <t>Budg Use of Beg Cash - Capital</t>
  </si>
  <si>
    <t>33-396-002</t>
  </si>
  <si>
    <t xml:space="preserve">          Total Source: 395:</t>
  </si>
  <si>
    <t>Refund of PY Exp</t>
  </si>
  <si>
    <t>33-395-010</t>
  </si>
  <si>
    <t>Source: 395</t>
  </si>
  <si>
    <t>Proceeds of Long-Term Debt</t>
  </si>
  <si>
    <t>33-393-010</t>
  </si>
  <si>
    <t>Trensfer from Capital Fund</t>
  </si>
  <si>
    <t>33-392-030</t>
  </si>
  <si>
    <t>Transfer from Sinking Fund</t>
  </si>
  <si>
    <t>33-392-020</t>
  </si>
  <si>
    <t>Transfer from Airport Fund</t>
  </si>
  <si>
    <t>33-392-009</t>
  </si>
  <si>
    <t xml:space="preserve">          Total Source: 391:</t>
  </si>
  <si>
    <t>33-391-020</t>
  </si>
  <si>
    <t>Source: 391</t>
  </si>
  <si>
    <t xml:space="preserve">          Total Source: 387:</t>
  </si>
  <si>
    <t>Contributions - MCX Simulator</t>
  </si>
  <si>
    <t>33-387-011</t>
  </si>
  <si>
    <t>Contribution-Airport Pavilion</t>
  </si>
  <si>
    <t>33-387-010</t>
  </si>
  <si>
    <t>Source: 387</t>
  </si>
  <si>
    <t>Crack seal and sealcoat pavement</t>
  </si>
  <si>
    <t xml:space="preserve">Reconstruct E Parallel Taxiway </t>
  </si>
  <si>
    <t>Driveway/ Access Gates Project</t>
  </si>
  <si>
    <t>Airport Development-Water Line</t>
  </si>
  <si>
    <t>33-354-143</t>
  </si>
  <si>
    <t>33-354-142</t>
  </si>
  <si>
    <t>Phase III Runway Project</t>
  </si>
  <si>
    <t>FedGrant - Airport Improvement</t>
  </si>
  <si>
    <t>33-351-141</t>
  </si>
  <si>
    <t>33-341-010</t>
  </si>
  <si>
    <t>AIRPORT CAPITAL FUND - REVENUES</t>
  </si>
  <si>
    <t xml:space="preserve">          Net Total AIRPORT FUND:</t>
  </si>
  <si>
    <t xml:space="preserve">          AIRPORT FUND Expenditure Total:</t>
  </si>
  <si>
    <t xml:space="preserve">          AIRPORT FUND Revenue Total:</t>
  </si>
  <si>
    <t>Total Airport Fund Expenditures</t>
  </si>
  <si>
    <t xml:space="preserve">          Total Depreciation Expense:</t>
  </si>
  <si>
    <t>Depr On Machinery &amp; Equipment</t>
  </si>
  <si>
    <t>09-494-840</t>
  </si>
  <si>
    <t>Depreciation On Buildings</t>
  </si>
  <si>
    <t>09-494-830</t>
  </si>
  <si>
    <t>Depreciation Expense</t>
  </si>
  <si>
    <t>Transfer to Airport Capital Fd</t>
  </si>
  <si>
    <t>09-492-033</t>
  </si>
  <si>
    <t>09-492-030</t>
  </si>
  <si>
    <t>09-492-020</t>
  </si>
  <si>
    <t>09-486-352</t>
  </si>
  <si>
    <t xml:space="preserve">          Total Unearned Revenues:</t>
  </si>
  <si>
    <t>Unearned Revenues</t>
  </si>
  <si>
    <t>09-480-000</t>
  </si>
  <si>
    <t>Debt Service - Airport Twp</t>
  </si>
  <si>
    <t>09-472-004</t>
  </si>
  <si>
    <t xml:space="preserve">          Total Aircraft Maintenance Shop:</t>
  </si>
  <si>
    <t>09-447-751</t>
  </si>
  <si>
    <t>09-447-750</t>
  </si>
  <si>
    <t>Vehicle Purchases</t>
  </si>
  <si>
    <t>09-447-741</t>
  </si>
  <si>
    <t>Captal Purchases</t>
  </si>
  <si>
    <t>09-447-700</t>
  </si>
  <si>
    <t>09-447-479</t>
  </si>
  <si>
    <t>09-447-460</t>
  </si>
  <si>
    <t>09-447-451</t>
  </si>
  <si>
    <t>09-447-450</t>
  </si>
  <si>
    <t>09-447-420</t>
  </si>
  <si>
    <t>09-447-383</t>
  </si>
  <si>
    <t>Equipment Maint &amp; Repairs</t>
  </si>
  <si>
    <t>09-447-374</t>
  </si>
  <si>
    <t>Building Maint &amp; Repairs</t>
  </si>
  <si>
    <t>09-447-373</t>
  </si>
  <si>
    <t>09-447-360</t>
  </si>
  <si>
    <t>09-447-356</t>
  </si>
  <si>
    <t>Workers Compensation Ins</t>
  </si>
  <si>
    <t>09-447-354</t>
  </si>
  <si>
    <t>Mechanics Liability Insurance</t>
  </si>
  <si>
    <t>09-447-352</t>
  </si>
  <si>
    <t>09-447-342</t>
  </si>
  <si>
    <t>09-447-341</t>
  </si>
  <si>
    <t>09-447-331</t>
  </si>
  <si>
    <t>09-447-326</t>
  </si>
  <si>
    <t>09-447-325</t>
  </si>
  <si>
    <t>09-447-324</t>
  </si>
  <si>
    <t>09-447-321</t>
  </si>
  <si>
    <t>Professional Consulting Servic</t>
  </si>
  <si>
    <t>09-447-310</t>
  </si>
  <si>
    <t>09-447-300</t>
  </si>
  <si>
    <t>09-447-261</t>
  </si>
  <si>
    <t>09-447-253</t>
  </si>
  <si>
    <t>Aircraft Repair Station</t>
  </si>
  <si>
    <t>09-447-252</t>
  </si>
  <si>
    <t>Aircraft Maintenance</t>
  </si>
  <si>
    <t>09-447-251</t>
  </si>
  <si>
    <t>09-447-250</t>
  </si>
  <si>
    <t>Public Works Supplies II</t>
  </si>
  <si>
    <t>09-447-246</t>
  </si>
  <si>
    <t>09-447-245</t>
  </si>
  <si>
    <t>09-447-238</t>
  </si>
  <si>
    <t>Gas, Oil and Lubricants</t>
  </si>
  <si>
    <t>09-447-235</t>
  </si>
  <si>
    <t>09-447-229</t>
  </si>
  <si>
    <t>Minor Tools &amp; equipment</t>
  </si>
  <si>
    <t>09-447-213</t>
  </si>
  <si>
    <t>09-447-210</t>
  </si>
  <si>
    <t>09-447-189</t>
  </si>
  <si>
    <t>09-447-183</t>
  </si>
  <si>
    <t>09-447-177</t>
  </si>
  <si>
    <t>09-447-172</t>
  </si>
  <si>
    <t>Uniform Allowance</t>
  </si>
  <si>
    <t>09-447-163</t>
  </si>
  <si>
    <t>09-447-162</t>
  </si>
  <si>
    <t>09-447-161</t>
  </si>
  <si>
    <t>09-447-160</t>
  </si>
  <si>
    <t>Life and Disability Insurance</t>
  </si>
  <si>
    <t>09-447-158</t>
  </si>
  <si>
    <t>09-447-156</t>
  </si>
  <si>
    <t>09-447-145</t>
  </si>
  <si>
    <t>Salary of Personnel III</t>
  </si>
  <si>
    <t>09-447-142</t>
  </si>
  <si>
    <t>09-447-141</t>
  </si>
  <si>
    <t>Salary of Personnel I (Asst Maint Director)</t>
  </si>
  <si>
    <t>09-447-140</t>
  </si>
  <si>
    <t>Salary of Department Head</t>
  </si>
  <si>
    <t>09-447-122</t>
  </si>
  <si>
    <t>Aircraft Maintenance Shop</t>
  </si>
  <si>
    <t>09-441-479</t>
  </si>
  <si>
    <t>09-441-460</t>
  </si>
  <si>
    <t>Contract Services</t>
  </si>
  <si>
    <t>09-441-450</t>
  </si>
  <si>
    <t>09-441-420</t>
  </si>
  <si>
    <t>09-441-374</t>
  </si>
  <si>
    <t>09-441-373</t>
  </si>
  <si>
    <t>Maintenance Other Than Bldgs</t>
  </si>
  <si>
    <t>09-441-372</t>
  </si>
  <si>
    <t>09-441-360</t>
  </si>
  <si>
    <t>09-441-356</t>
  </si>
  <si>
    <t>09-441-354</t>
  </si>
  <si>
    <t>09-441-331</t>
  </si>
  <si>
    <t>09-441-326</t>
  </si>
  <si>
    <t>09-441-325</t>
  </si>
  <si>
    <t>09-441-321</t>
  </si>
  <si>
    <t>09-441-261</t>
  </si>
  <si>
    <t>Airplane Maintenance</t>
  </si>
  <si>
    <t>09-441-250</t>
  </si>
  <si>
    <t>Public Works Supplies</t>
  </si>
  <si>
    <t>09-441-245</t>
  </si>
  <si>
    <t>09-441-238</t>
  </si>
  <si>
    <t>09-441-235</t>
  </si>
  <si>
    <t>09-441-229</t>
  </si>
  <si>
    <t>Minor Equipment</t>
  </si>
  <si>
    <t>09-441-213</t>
  </si>
  <si>
    <t>09-441-210</t>
  </si>
  <si>
    <t>09-441-161</t>
  </si>
  <si>
    <t>09-441-158</t>
  </si>
  <si>
    <t>09-441-156</t>
  </si>
  <si>
    <t>Salary - Adm Asst II</t>
  </si>
  <si>
    <t>09-441-142</t>
  </si>
  <si>
    <t>Salary of Personnel</t>
  </si>
  <si>
    <t>09-441-140</t>
  </si>
  <si>
    <t>09-441-122</t>
  </si>
  <si>
    <t>Flight School</t>
  </si>
  <si>
    <t>Airport Service-Flight School</t>
  </si>
  <si>
    <t>Furniture,Fixtures &amp; Equipment</t>
  </si>
  <si>
    <t>09-440-750</t>
  </si>
  <si>
    <t>09-440-500</t>
  </si>
  <si>
    <t>09-440-479</t>
  </si>
  <si>
    <t>09-440-460</t>
  </si>
  <si>
    <t>Balloon Festival</t>
  </si>
  <si>
    <t>09-440-459</t>
  </si>
  <si>
    <t>R/C AIR MEET</t>
  </si>
  <si>
    <t>09-440-458</t>
  </si>
  <si>
    <t>Open House &amp; Holiday Event</t>
  </si>
  <si>
    <t>09-440-457</t>
  </si>
  <si>
    <t>Chicken BBQ</t>
  </si>
  <si>
    <t>09-440-456</t>
  </si>
  <si>
    <t>Contract Services - Air Show</t>
  </si>
  <si>
    <t>09-440-455</t>
  </si>
  <si>
    <t>09-440-454</t>
  </si>
  <si>
    <t>09-440-453</t>
  </si>
  <si>
    <t>09-440-452</t>
  </si>
  <si>
    <t>09-440-450</t>
  </si>
  <si>
    <t>09-440-430</t>
  </si>
  <si>
    <t>09-440-420</t>
  </si>
  <si>
    <t>09-440-416</t>
  </si>
  <si>
    <t>09-440-415</t>
  </si>
  <si>
    <t>09-440-383</t>
  </si>
  <si>
    <t>09-440-374</t>
  </si>
  <si>
    <t>09-440-373</t>
  </si>
  <si>
    <t>IMPROVEMENTS MAINT &amp; REPAIRS</t>
  </si>
  <si>
    <t>09-440-372</t>
  </si>
  <si>
    <t>09-440-371</t>
  </si>
  <si>
    <t>Airport Repairs &amp; Maintenance</t>
  </si>
  <si>
    <t>09-440-370</t>
  </si>
  <si>
    <t>09-440-360</t>
  </si>
  <si>
    <t>09-440-356</t>
  </si>
  <si>
    <t>09-440-354</t>
  </si>
  <si>
    <t>09-440-353</t>
  </si>
  <si>
    <t>09-440-352</t>
  </si>
  <si>
    <t>09-440-342</t>
  </si>
  <si>
    <t>09-440-341</t>
  </si>
  <si>
    <t>09-440-331</t>
  </si>
  <si>
    <t>Computer &amp; Internet Expense</t>
  </si>
  <si>
    <t>09-440-329</t>
  </si>
  <si>
    <t>09-440-326</t>
  </si>
  <si>
    <t>09-440-325</t>
  </si>
  <si>
    <t>Internet - Computer</t>
  </si>
  <si>
    <t>09-440-324</t>
  </si>
  <si>
    <t>09-440-321</t>
  </si>
  <si>
    <t>09-440-319</t>
  </si>
  <si>
    <t>09-440-315</t>
  </si>
  <si>
    <t>Legal Expense</t>
  </si>
  <si>
    <t>09-440-314</t>
  </si>
  <si>
    <t>09-440-310</t>
  </si>
  <si>
    <t>09-440-261</t>
  </si>
  <si>
    <t>09-440-251</t>
  </si>
  <si>
    <t>09-440-250</t>
  </si>
  <si>
    <t>09-440-245</t>
  </si>
  <si>
    <t>09-440-238</t>
  </si>
  <si>
    <t>09-440-235</t>
  </si>
  <si>
    <t>Aviation Fuel</t>
  </si>
  <si>
    <t>09-440-233</t>
  </si>
  <si>
    <t>09-440-229</t>
  </si>
  <si>
    <t>09-440-213</t>
  </si>
  <si>
    <t>09-440-210</t>
  </si>
  <si>
    <t>09-440-162</t>
  </si>
  <si>
    <t>09-440-161</t>
  </si>
  <si>
    <t>09-440-160</t>
  </si>
  <si>
    <t>09-440-158</t>
  </si>
  <si>
    <t>09-440-156</t>
  </si>
  <si>
    <t>09-440-145</t>
  </si>
  <si>
    <t>Salary of Personnel III (Admin Asst. II)</t>
  </si>
  <si>
    <t>09-440-142</t>
  </si>
  <si>
    <t>Salary of Personnel II (Admin Asst. I)</t>
  </si>
  <si>
    <t>09-440-141</t>
  </si>
  <si>
    <t>Salary Of Personnel I (PT Line Technicians)</t>
  </si>
  <si>
    <t>09-440-140</t>
  </si>
  <si>
    <t>Department Head Incentive Bonus</t>
  </si>
  <si>
    <t>09-440-122</t>
  </si>
  <si>
    <t>AIRPORT FUND - EXPENDITURES</t>
  </si>
  <si>
    <t>Total Airport Fund Revenues</t>
  </si>
  <si>
    <t>09-396-002</t>
  </si>
  <si>
    <t>09-396-001</t>
  </si>
  <si>
    <t xml:space="preserve">          Total Proceeds From Gen Fixed Assets:</t>
  </si>
  <si>
    <t>09-391-030</t>
  </si>
  <si>
    <t>Compensation from Ins Claims</t>
  </si>
  <si>
    <t>09-391-020</t>
  </si>
  <si>
    <t>Proceeds From Gen Fixed Assets</t>
  </si>
  <si>
    <t xml:space="preserve">          Total Source: 388:</t>
  </si>
  <si>
    <t>Restitution</t>
  </si>
  <si>
    <t>09-388-001</t>
  </si>
  <si>
    <t>Source: 388</t>
  </si>
  <si>
    <t>09-387-001</t>
  </si>
  <si>
    <t>Misc - Sale of Merchandise</t>
  </si>
  <si>
    <t>09-380-005</t>
  </si>
  <si>
    <t>09-380-001</t>
  </si>
  <si>
    <t xml:space="preserve">          Total Airport Fees:</t>
  </si>
  <si>
    <t>09-368-253</t>
  </si>
  <si>
    <t>Airport Service-Repair Station</t>
  </si>
  <si>
    <t>09-368-252</t>
  </si>
  <si>
    <t>Airport Service-Aircraft Maint</t>
  </si>
  <si>
    <t>09-368-251</t>
  </si>
  <si>
    <t>Fees - Misc Special Events</t>
  </si>
  <si>
    <t>09-368-087</t>
  </si>
  <si>
    <t>Fees - Run The Runway</t>
  </si>
  <si>
    <t>09-368-086</t>
  </si>
  <si>
    <t>Fees - Balloon Festival</t>
  </si>
  <si>
    <t>09-368-085</t>
  </si>
  <si>
    <t>FEES - R/C AIR MEET</t>
  </si>
  <si>
    <t>09-368-084</t>
  </si>
  <si>
    <t>Fees - BBQ</t>
  </si>
  <si>
    <t>09-368-083</t>
  </si>
  <si>
    <t>Fees - Air Show</t>
  </si>
  <si>
    <t>09-368-082</t>
  </si>
  <si>
    <t>Fees - Summer Camp</t>
  </si>
  <si>
    <t>09-368-081</t>
  </si>
  <si>
    <t>Flight Simulator</t>
  </si>
  <si>
    <t>09-368-050</t>
  </si>
  <si>
    <t>Fuel Sales</t>
  </si>
  <si>
    <t>09-368-042</t>
  </si>
  <si>
    <t>Airport Fees</t>
  </si>
  <si>
    <t>09-361-070</t>
  </si>
  <si>
    <t>09-355-030</t>
  </si>
  <si>
    <t>Other state shared revenue (CARES/ARPA)</t>
  </si>
  <si>
    <t>09-355-010</t>
  </si>
  <si>
    <t>09-354-142</t>
  </si>
  <si>
    <t>Fed Grant - Airport Improve</t>
  </si>
  <si>
    <t>09-351-141</t>
  </si>
  <si>
    <t>Flight School Fees</t>
  </si>
  <si>
    <t>09-342-050</t>
  </si>
  <si>
    <t>Flight School Utility Fees</t>
  </si>
  <si>
    <t>09-342-047</t>
  </si>
  <si>
    <t>Lot Rental Income</t>
  </si>
  <si>
    <t>09-342-046</t>
  </si>
  <si>
    <t>Air Monitor Rent</t>
  </si>
  <si>
    <t>09-342-025</t>
  </si>
  <si>
    <t>House Rent</t>
  </si>
  <si>
    <t>09-342-024</t>
  </si>
  <si>
    <t>Tie Downs Rentals</t>
  </si>
  <si>
    <t>09-342-023</t>
  </si>
  <si>
    <t>09-342-022</t>
  </si>
  <si>
    <t>Hangar Land Lease</t>
  </si>
  <si>
    <t>09-342-021</t>
  </si>
  <si>
    <t>09-341-010</t>
  </si>
  <si>
    <t>AIRPORT FUND - REVENUES</t>
  </si>
  <si>
    <t>Projected ARPA Balance</t>
  </si>
  <si>
    <t>Total ARPA Budget</t>
  </si>
  <si>
    <t>Total ARPA Balance Remaining</t>
  </si>
  <si>
    <t xml:space="preserve">Provision of Government Services </t>
  </si>
  <si>
    <t>EC 6.1</t>
  </si>
  <si>
    <t xml:space="preserve">6: Revenue Replacement </t>
  </si>
  <si>
    <t>Fuel Farm Replacement</t>
  </si>
  <si>
    <t>Non-federal Match for Other Federal Programs</t>
  </si>
  <si>
    <t>EC 6.2</t>
  </si>
  <si>
    <t>HVAC</t>
  </si>
  <si>
    <t>Terminal</t>
  </si>
  <si>
    <t>Airport Capital Facilities</t>
  </si>
  <si>
    <t xml:space="preserve">Public Sector Capacity: Administrative Needs </t>
  </si>
  <si>
    <t>EC 3.5</t>
  </si>
  <si>
    <t xml:space="preserve">3: Public Health-Negative Economic Impact: Public Sector Capacity </t>
  </si>
  <si>
    <t>Hardware Improvements</t>
  </si>
  <si>
    <t>Public Sector Capacity: Effective Service Delivery</t>
  </si>
  <si>
    <t>EC 3.4</t>
  </si>
  <si>
    <t>GIS Enhancements</t>
  </si>
  <si>
    <t>Software Improvements</t>
  </si>
  <si>
    <t>Public Sector Workforce: Other</t>
  </si>
  <si>
    <t>EC 3.3</t>
  </si>
  <si>
    <t>Facility Improvements</t>
  </si>
  <si>
    <t xml:space="preserve">Public Sector Workforce: Rehiring Public Sector Staff </t>
  </si>
  <si>
    <t>EC 3.2</t>
  </si>
  <si>
    <t>Finance Analyst (Grants, Escrow, Payroll)</t>
  </si>
  <si>
    <t>Employee Re-Hiring</t>
  </si>
  <si>
    <t>EC Description</t>
  </si>
  <si>
    <t>EC</t>
  </si>
  <si>
    <t>Total Cost</t>
  </si>
  <si>
    <t>Capital Expendtiure - ARPA</t>
  </si>
  <si>
    <t xml:space="preserve">          Net Total SEWER CAPITAL FUND:</t>
  </si>
  <si>
    <t xml:space="preserve">          SEWER CAPITAL FUND Expenditure Total:</t>
  </si>
  <si>
    <t xml:space="preserve">          SEWER CAPITAL FUND Revenue Total:</t>
  </si>
  <si>
    <t>Total Sewer Capital Fund Expenditures</t>
  </si>
  <si>
    <t>32-492-030</t>
  </si>
  <si>
    <t xml:space="preserve">          Total Wastewater Collect &amp; Treatment:</t>
  </si>
  <si>
    <t>Vehicles/Rolling Equipment</t>
  </si>
  <si>
    <t>32-429-608</t>
  </si>
  <si>
    <t>32-429-607</t>
  </si>
  <si>
    <t>Avondale Projects</t>
  </si>
  <si>
    <t>32-429-606</t>
  </si>
  <si>
    <t>Toughkenamon Projects</t>
  </si>
  <si>
    <t>32-429-605</t>
  </si>
  <si>
    <t>Railroad Line Projects</t>
  </si>
  <si>
    <t>32-429-604</t>
  </si>
  <si>
    <t>Route 41 Line Projects</t>
  </si>
  <si>
    <t>32-429-603</t>
  </si>
  <si>
    <t>South End Projects</t>
  </si>
  <si>
    <t>32-429-602</t>
  </si>
  <si>
    <t>East End Projects</t>
  </si>
  <si>
    <t>32-429-601</t>
  </si>
  <si>
    <t>32-429-319</t>
  </si>
  <si>
    <t>32-429-210</t>
  </si>
  <si>
    <t>SEWER CAPITAL FUND - REVENUES</t>
  </si>
  <si>
    <t>Total Sewer Capital Fund Revenues</t>
  </si>
  <si>
    <t>32-396-002</t>
  </si>
  <si>
    <t>Transfer From Sewer Fund</t>
  </si>
  <si>
    <t>32-392-008</t>
  </si>
  <si>
    <t>32-341-010</t>
  </si>
  <si>
    <t xml:space="preserve">          Net Total SEWER FUND:</t>
  </si>
  <si>
    <t xml:space="preserve">          SEWER FUND Expenditure Total:</t>
  </si>
  <si>
    <t xml:space="preserve">          SEWER FUND Revenue Total:</t>
  </si>
  <si>
    <t>Total Sewer Fund Expenditures</t>
  </si>
  <si>
    <t>Transfer to Sewer Capital Fund</t>
  </si>
  <si>
    <t>08-492-032</t>
  </si>
  <si>
    <t>08-491-001</t>
  </si>
  <si>
    <t>08-486-352</t>
  </si>
  <si>
    <t xml:space="preserve">          Total Department: 480:</t>
  </si>
  <si>
    <t>Deferred Outflows - pension</t>
  </si>
  <si>
    <t>08-480-001</t>
  </si>
  <si>
    <t>Department: 480</t>
  </si>
  <si>
    <t>08-429-752</t>
  </si>
  <si>
    <t>08-429-751</t>
  </si>
  <si>
    <t>Cap Proj Avondale Penn-Vest</t>
  </si>
  <si>
    <t>08-429-731</t>
  </si>
  <si>
    <t>08-429-720</t>
  </si>
  <si>
    <t>08-429-479</t>
  </si>
  <si>
    <t>08-429-460</t>
  </si>
  <si>
    <t>08-429-450</t>
  </si>
  <si>
    <t>08-429-431</t>
  </si>
  <si>
    <t>08-429-430</t>
  </si>
  <si>
    <t>08-429-420</t>
  </si>
  <si>
    <t>Management Fee</t>
  </si>
  <si>
    <t>08-429-415</t>
  </si>
  <si>
    <t>Authority Lease Rentals</t>
  </si>
  <si>
    <t>08-429-385</t>
  </si>
  <si>
    <t>08-429-374</t>
  </si>
  <si>
    <t>Sewer Service-Avondale Borough</t>
  </si>
  <si>
    <t>08-429-365</t>
  </si>
  <si>
    <t>Sewer Service-Kennett Borough</t>
  </si>
  <si>
    <t>08-429-364</t>
  </si>
  <si>
    <t>08-429-360</t>
  </si>
  <si>
    <t>08-429-356</t>
  </si>
  <si>
    <t>08-429-354</t>
  </si>
  <si>
    <t>08-429-342</t>
  </si>
  <si>
    <t>08-429-341</t>
  </si>
  <si>
    <t>08-429-331</t>
  </si>
  <si>
    <t>08-429-326</t>
  </si>
  <si>
    <t>08-429-325</t>
  </si>
  <si>
    <t>08-429-321</t>
  </si>
  <si>
    <t>08-429-319</t>
  </si>
  <si>
    <t>Auditing &amp; Accounting Services</t>
  </si>
  <si>
    <t>08-429-315</t>
  </si>
  <si>
    <t>08-429-314</t>
  </si>
  <si>
    <t>Prof Consult - Capital Project</t>
  </si>
  <si>
    <t>08-429-313</t>
  </si>
  <si>
    <t>Prof Consultation - Act 537</t>
  </si>
  <si>
    <t>08-429-312</t>
  </si>
  <si>
    <t>08-429-311</t>
  </si>
  <si>
    <t>08-429-310</t>
  </si>
  <si>
    <t>08-429-300</t>
  </si>
  <si>
    <t>08-429-261</t>
  </si>
  <si>
    <t>08-429-252</t>
  </si>
  <si>
    <t>08-429-245</t>
  </si>
  <si>
    <t>08-429-238</t>
  </si>
  <si>
    <t>08-429-235</t>
  </si>
  <si>
    <t>08-429-213</t>
  </si>
  <si>
    <t>08-429-210</t>
  </si>
  <si>
    <t>08-429-183</t>
  </si>
  <si>
    <t>08-429-161</t>
  </si>
  <si>
    <t>08-429-160</t>
  </si>
  <si>
    <t>08-429-158</t>
  </si>
  <si>
    <t>08-429-156</t>
  </si>
  <si>
    <t>08-429-145</t>
  </si>
  <si>
    <t>Salary Of Personnel III</t>
  </si>
  <si>
    <t>08-429-142</t>
  </si>
  <si>
    <t>Salary Of Personnel II</t>
  </si>
  <si>
    <t>08-429-141</t>
  </si>
  <si>
    <t>08-429-140</t>
  </si>
  <si>
    <t>SEWER FUND - EXPENDITURES</t>
  </si>
  <si>
    <t>Total Sewer Fund Revenues</t>
  </si>
  <si>
    <t>08-396-002</t>
  </si>
  <si>
    <t>08-396-001</t>
  </si>
  <si>
    <t>08-395-010</t>
  </si>
  <si>
    <t>08-392-030</t>
  </si>
  <si>
    <t>08-391-030</t>
  </si>
  <si>
    <t>Misc Charges &amp; Revenues</t>
  </si>
  <si>
    <t>08-380-001</t>
  </si>
  <si>
    <t>Sewer Service Charges - Aqua</t>
  </si>
  <si>
    <t>08-364-022</t>
  </si>
  <si>
    <t>Sewer Bills - Somerset</t>
  </si>
  <si>
    <t>08-364-016</t>
  </si>
  <si>
    <t>Sewer Bills - Kennett</t>
  </si>
  <si>
    <t>08-364-015</t>
  </si>
  <si>
    <t>Sewer Bills - Avondale</t>
  </si>
  <si>
    <t>08-364-014</t>
  </si>
  <si>
    <t>Application Fee</t>
  </si>
  <si>
    <t>08-364-012</t>
  </si>
  <si>
    <t>Sewer Connections</t>
  </si>
  <si>
    <t>08-364-011</t>
  </si>
  <si>
    <t>08-361-069</t>
  </si>
  <si>
    <t>Shut Off Notice &amp; Posting Fee</t>
  </si>
  <si>
    <t>08-361-067</t>
  </si>
  <si>
    <t>Delinquency Notice Fee</t>
  </si>
  <si>
    <t>08-361-066</t>
  </si>
  <si>
    <t>Sewer Certification Fee</t>
  </si>
  <si>
    <t>08-361-065</t>
  </si>
  <si>
    <t>Personnel Fee - Airport Fund</t>
  </si>
  <si>
    <t>08-361-063</t>
  </si>
  <si>
    <t>Personnel Fee - Fire Fund</t>
  </si>
  <si>
    <t>08-361-062</t>
  </si>
  <si>
    <t>08-361-061</t>
  </si>
  <si>
    <t>Fees for Engineering Services</t>
  </si>
  <si>
    <t>08-361-032</t>
  </si>
  <si>
    <t>08-361-004</t>
  </si>
  <si>
    <t>Cell Tower Lease Rental</t>
  </si>
  <si>
    <t>08-342-047</t>
  </si>
  <si>
    <t>Rents And Royalties</t>
  </si>
  <si>
    <t>08-342-046</t>
  </si>
  <si>
    <t>08-342-024</t>
  </si>
  <si>
    <t>08-341-010</t>
  </si>
  <si>
    <t>SEWER FUND - REVENUES</t>
  </si>
  <si>
    <t xml:space="preserve">          Net Total SEWER AUTHORITY OPERATING FUND:</t>
  </si>
  <si>
    <t xml:space="preserve">          SEWER AUTHORITY OPERATING FUND Expenditure Total:</t>
  </si>
  <si>
    <t xml:space="preserve">          SEWER AUTHORITY OPERATING FUND Revenue Total:</t>
  </si>
  <si>
    <t>Total Sewer Authority Operating Fund Expenditures</t>
  </si>
  <si>
    <t>07-494-840</t>
  </si>
  <si>
    <t>07-494-830</t>
  </si>
  <si>
    <t>Depr on Improv Otr Than Bldgs</t>
  </si>
  <si>
    <t>07-494-820</t>
  </si>
  <si>
    <t>TRANS TO CAPITAL FUND</t>
  </si>
  <si>
    <t>07-492-030</t>
  </si>
  <si>
    <t xml:space="preserve">          Total Miscellaneous Expenditures:</t>
  </si>
  <si>
    <t>07-489-700</t>
  </si>
  <si>
    <t>Miscellaneous Expenditures</t>
  </si>
  <si>
    <t>Amor Exp Dbt Iss-DVRFA 2007</t>
  </si>
  <si>
    <t>07-480-003</t>
  </si>
  <si>
    <t>Amor Exp Dbt Iss-DVRFA 2001</t>
  </si>
  <si>
    <t>07-480-002</t>
  </si>
  <si>
    <t xml:space="preserve">          Total Fiscal Agent Expenses:</t>
  </si>
  <si>
    <t>Bank Fees</t>
  </si>
  <si>
    <t>07-478-319</t>
  </si>
  <si>
    <t>07-478-311</t>
  </si>
  <si>
    <t>Fiscal Agent Expenses</t>
  </si>
  <si>
    <t>07-478-000</t>
  </si>
  <si>
    <t xml:space="preserve">          Total Debt Service - Interest:</t>
  </si>
  <si>
    <t>Debt Service Int - DVRFA 2007</t>
  </si>
  <si>
    <t>07-472-003</t>
  </si>
  <si>
    <t>Debt Service Interest - DVRFA</t>
  </si>
  <si>
    <t>07-472-002</t>
  </si>
  <si>
    <t>Debt Service Int - Wachovia</t>
  </si>
  <si>
    <t>07-472-001</t>
  </si>
  <si>
    <t>Debt Service - Interest</t>
  </si>
  <si>
    <t>07-472-000</t>
  </si>
  <si>
    <t xml:space="preserve">          Total Debt Service - Principal:</t>
  </si>
  <si>
    <t>Debt Service Principal - DVRFA</t>
  </si>
  <si>
    <t>07-471-002</t>
  </si>
  <si>
    <t>Debt Serv Principal - Wachovia</t>
  </si>
  <si>
    <t>07-471-001</t>
  </si>
  <si>
    <t>Debt Service - Principal</t>
  </si>
  <si>
    <t xml:space="preserve">          Total Department: 470:</t>
  </si>
  <si>
    <t>Debt Serv Long Term-Principal</t>
  </si>
  <si>
    <t>07-470-001</t>
  </si>
  <si>
    <t>Department: 470</t>
  </si>
  <si>
    <t xml:space="preserve">          Total Department: 406:</t>
  </si>
  <si>
    <t>07-406-314</t>
  </si>
  <si>
    <t>07-406-313</t>
  </si>
  <si>
    <t>Department: 406</t>
  </si>
  <si>
    <t>SEWER AUTHORITY OPERATING FUND - EXPENDITURES</t>
  </si>
  <si>
    <t>Total Sewer Authority Operating Fund Revenues</t>
  </si>
  <si>
    <t xml:space="preserve">          Total Proceeds - Gen Long Term Debt :</t>
  </si>
  <si>
    <t>Proceeds of Short Term Debt</t>
  </si>
  <si>
    <t>07-393-010</t>
  </si>
  <si>
    <t xml:space="preserve">Proceeds - Gen Long Term Debt </t>
  </si>
  <si>
    <t>07-392-008</t>
  </si>
  <si>
    <t>Transfer from Fire Fund</t>
  </si>
  <si>
    <t>07-392-004</t>
  </si>
  <si>
    <t>Transfer From Fire Fund</t>
  </si>
  <si>
    <t>07-392-003</t>
  </si>
  <si>
    <t>07-387-001</t>
  </si>
  <si>
    <t xml:space="preserve">          Total Miscellaneous Revenue - Lease:</t>
  </si>
  <si>
    <t>Lease Rental Revneue DVRFA</t>
  </si>
  <si>
    <t>07-380-005</t>
  </si>
  <si>
    <t>Lease Rental Revenue Wachovia</t>
  </si>
  <si>
    <t>07-380-004</t>
  </si>
  <si>
    <t>Lease Rental Revenue - DVRFA</t>
  </si>
  <si>
    <t>07-380-002</t>
  </si>
  <si>
    <t>Lease Rental Rev - Wachovia</t>
  </si>
  <si>
    <t>07-380-001</t>
  </si>
  <si>
    <t>Miscellaneous Revenue - Lease</t>
  </si>
  <si>
    <t>Unrealized (Gains)/Losses</t>
  </si>
  <si>
    <t>07-341-020</t>
  </si>
  <si>
    <t>07-341-010</t>
  </si>
  <si>
    <t>SEWER AUTHORITY OPERATING FUND - REVENUES</t>
  </si>
  <si>
    <t>FIRE FUND - REVENUES</t>
  </si>
  <si>
    <t>03-301-010</t>
  </si>
  <si>
    <t>Real Estate Tax - Current Year</t>
  </si>
  <si>
    <t>03-301-030</t>
  </si>
  <si>
    <t>03-301-060</t>
  </si>
  <si>
    <t>Reat Estate tax - Interim</t>
  </si>
  <si>
    <t>03-341-010</t>
  </si>
  <si>
    <t>03-361-065</t>
  </si>
  <si>
    <t>Tax Certification Fee</t>
  </si>
  <si>
    <t>03-361-070</t>
  </si>
  <si>
    <t>Special Assessments</t>
  </si>
  <si>
    <t>03-383-120</t>
  </si>
  <si>
    <t>Annual Hydrant Reimb Agreement</t>
  </si>
  <si>
    <t xml:space="preserve">          Total Special Assessments:</t>
  </si>
  <si>
    <t>Source: 396</t>
  </si>
  <si>
    <t>03-396-001</t>
  </si>
  <si>
    <t>Use of Beg Cash - Operating</t>
  </si>
  <si>
    <t xml:space="preserve">          Total Source: 396:</t>
  </si>
  <si>
    <t>Total Fire Fund Revenues</t>
  </si>
  <si>
    <t>FIRE FUND - EXPENDITURES</t>
  </si>
  <si>
    <t>Fire Hydrants</t>
  </si>
  <si>
    <t>03-448-210</t>
  </si>
  <si>
    <t>03-448-314</t>
  </si>
  <si>
    <t>03-448-319</t>
  </si>
  <si>
    <t>03-448-325</t>
  </si>
  <si>
    <t>03-448-363</t>
  </si>
  <si>
    <t>Hydrant Service Fee</t>
  </si>
  <si>
    <t>03-448-383</t>
  </si>
  <si>
    <t>03-448-410</t>
  </si>
  <si>
    <t>Uncollectable Debt Expense</t>
  </si>
  <si>
    <t>03-448-415</t>
  </si>
  <si>
    <t>03-448-416</t>
  </si>
  <si>
    <t>03-448-450</t>
  </si>
  <si>
    <t>03-448-451</t>
  </si>
  <si>
    <t>03-448-479</t>
  </si>
  <si>
    <t xml:space="preserve">          Total Fire Hydrants:</t>
  </si>
  <si>
    <t>Department: 491</t>
  </si>
  <si>
    <t>03-491-001</t>
  </si>
  <si>
    <t>Refund - Prior Year Receipts</t>
  </si>
  <si>
    <t xml:space="preserve">          Total Department: 491:</t>
  </si>
  <si>
    <t>Total Fire Fund Expenditures</t>
  </si>
  <si>
    <t xml:space="preserve">          FIRE FUND Revenue Total:</t>
  </si>
  <si>
    <t xml:space="preserve">          FIRE FUND Expenditure Total:</t>
  </si>
  <si>
    <t xml:space="preserve">          Net Total FIRE FUND:</t>
  </si>
  <si>
    <t>Debt Serv - Airport Twp</t>
  </si>
  <si>
    <t>Debt Service Prin Airport/Twp</t>
  </si>
  <si>
    <t>33-471004</t>
  </si>
  <si>
    <t>33-351-142</t>
  </si>
  <si>
    <t>Public Use Terminal Improvement - BIL</t>
  </si>
  <si>
    <t>Budgeted Use of Beg Cash - Opr</t>
  </si>
  <si>
    <t>Airport Service-Flight School Lease Back Insurance</t>
  </si>
  <si>
    <t>09-368-254</t>
  </si>
  <si>
    <t>Avionics Sales</t>
  </si>
  <si>
    <t>09-368-250</t>
  </si>
  <si>
    <t>Total Flight School:</t>
  </si>
  <si>
    <t>Aircraft Avionics Equipment - Garmin</t>
  </si>
  <si>
    <t>AGR %</t>
  </si>
  <si>
    <t>Open Space Maintenance</t>
  </si>
  <si>
    <t>ARPA Local Share</t>
  </si>
  <si>
    <t>ARPA-HVAC</t>
  </si>
  <si>
    <t>ARPA - Airport Terminal Improvement</t>
  </si>
  <si>
    <t>Transfer to OS Fund</t>
  </si>
  <si>
    <t xml:space="preserve"> Net YoY Increase</t>
  </si>
  <si>
    <t>Net Revenue Over Expenditures</t>
  </si>
  <si>
    <t>Senior Citizen' Centers</t>
  </si>
  <si>
    <t>Parks</t>
  </si>
  <si>
    <t>St. Anthony'S Property</t>
  </si>
  <si>
    <t>Recreation</t>
  </si>
  <si>
    <t>Transit System</t>
  </si>
  <si>
    <t>Solid Waste Collect &amp; Disposal</t>
  </si>
  <si>
    <t>Recycling Collect &amp; Disposal</t>
  </si>
  <si>
    <t>Human Services</t>
  </si>
  <si>
    <t>Protective Inspection</t>
  </si>
  <si>
    <t>Gen Govt Buildings &amp; Plants</t>
  </si>
  <si>
    <t>Secretary/Clerk</t>
  </si>
  <si>
    <t>General Fund Expenditure Description</t>
  </si>
  <si>
    <t>Total Revenues</t>
  </si>
  <si>
    <t>Budgeted Use of Cash</t>
  </si>
  <si>
    <t>Refund - Prior Year Expenses</t>
  </si>
  <si>
    <t>Proceeds - General LT Debt</t>
  </si>
  <si>
    <t>Other Financing</t>
  </si>
  <si>
    <t>Other Miscellaneous</t>
  </si>
  <si>
    <t>Contributions - Private Sector</t>
  </si>
  <si>
    <t>Miscellaneous</t>
  </si>
  <si>
    <t>Other Charges for Service</t>
  </si>
  <si>
    <t>Highways &amp; Streets</t>
  </si>
  <si>
    <t>General Government Charges for Service</t>
  </si>
  <si>
    <t>Local Government Operating Grants</t>
  </si>
  <si>
    <t>State Shared Revenue &amp; Entitlements</t>
  </si>
  <si>
    <t>State Capital &amp; Operating Grants</t>
  </si>
  <si>
    <t>ARPA</t>
  </si>
  <si>
    <t>Federal Capital &amp; Operating Grants</t>
  </si>
  <si>
    <t>Licenses &amp; Permits</t>
  </si>
  <si>
    <t>% Used</t>
  </si>
  <si>
    <t>Variance</t>
  </si>
  <si>
    <t>Budget</t>
  </si>
  <si>
    <t>Actual</t>
  </si>
  <si>
    <t>General Fund Revenue Description</t>
  </si>
  <si>
    <t>ARPA Expenditure Category (EC)</t>
  </si>
  <si>
    <t>Net Revenue / Expenditures</t>
  </si>
  <si>
    <t>Bevin</t>
  </si>
  <si>
    <t>Kelleher</t>
  </si>
  <si>
    <t>Ronway</t>
  </si>
  <si>
    <t>Delaware</t>
  </si>
  <si>
    <t>Structural Surplus/Deficit</t>
  </si>
  <si>
    <t>01-454-122</t>
  </si>
  <si>
    <t>Zoning Map &amp; Ordinance Update</t>
  </si>
  <si>
    <t>CCP Vision Partnership Program</t>
  </si>
  <si>
    <t>Transfer from Funds (GF/ARPA)</t>
  </si>
  <si>
    <t>Other Revenues (Grants)</t>
  </si>
  <si>
    <t>McCue (Tar/Chip/Fog Seal)</t>
  </si>
  <si>
    <t>Yeatman Station (Tar/Chip/Fog Seal)</t>
  </si>
  <si>
    <t>FY2026 Paving Program</t>
  </si>
  <si>
    <t>FY2027 Paving Program</t>
  </si>
  <si>
    <t>Capital Purchases &amp; Projects (New Garden Hills)</t>
  </si>
  <si>
    <t>FY 2024 Adopted</t>
  </si>
  <si>
    <t>01-407-321</t>
  </si>
  <si>
    <t>01-407-324</t>
  </si>
  <si>
    <t>01-407-325</t>
  </si>
  <si>
    <t>01-407-452</t>
  </si>
  <si>
    <t>01-407-453</t>
  </si>
  <si>
    <t>01-407-454</t>
  </si>
  <si>
    <t>01-407-455</t>
  </si>
  <si>
    <t>Telecommunications-Phone/VOIP</t>
  </si>
  <si>
    <t>Contracted Service - IT Tech</t>
  </si>
  <si>
    <t>Capital Purchases  ARPA- GIS Integration</t>
  </si>
  <si>
    <t>01-427-451</t>
  </si>
  <si>
    <t>30-413-701</t>
  </si>
  <si>
    <t>09-441-216</t>
  </si>
  <si>
    <t>General Supplies-Flight School</t>
  </si>
  <si>
    <t>Contract Services - Summer Camp</t>
  </si>
  <si>
    <t>Airplane Insurance</t>
  </si>
  <si>
    <t>Flight School Debt Service</t>
  </si>
  <si>
    <t>09-441-451</t>
  </si>
  <si>
    <t>01-454-247</t>
  </si>
  <si>
    <t>01-454-372</t>
  </si>
  <si>
    <t>Improvement Maint &amp; Repair NGH</t>
  </si>
  <si>
    <t>01-454-375</t>
  </si>
  <si>
    <t>01-454-383</t>
  </si>
  <si>
    <t>Rent, Leases, Fees</t>
  </si>
  <si>
    <t>01-454-431</t>
  </si>
  <si>
    <t>01-454-720</t>
  </si>
  <si>
    <t>01-454-732</t>
  </si>
  <si>
    <t>01-454-341</t>
  </si>
  <si>
    <t>01-454-342</t>
  </si>
  <si>
    <t>31-492-031</t>
  </si>
  <si>
    <t>31-492-032</t>
  </si>
  <si>
    <t>Animal Control Services - BVSPCA</t>
  </si>
  <si>
    <t>Facilities Supplies</t>
  </si>
  <si>
    <t>01-410-450</t>
  </si>
  <si>
    <t>01-430-238</t>
  </si>
  <si>
    <t>09-440-338</t>
  </si>
  <si>
    <t>Automobile Lease</t>
  </si>
  <si>
    <t>FY 2024 A1 Amended</t>
  </si>
  <si>
    <t>FY 2024 YTD Actuals</t>
  </si>
  <si>
    <t>01-492-033</t>
  </si>
  <si>
    <t>Transfer to Airport Capital Fund (ARPA)</t>
  </si>
  <si>
    <t>01-454-319</t>
  </si>
  <si>
    <t>30-396-003</t>
  </si>
  <si>
    <t>Transportation Project Planning</t>
  </si>
  <si>
    <t>Baltimore Pike Intersection</t>
  </si>
  <si>
    <t>General Fund</t>
  </si>
  <si>
    <t>Capital Fund</t>
  </si>
  <si>
    <t>Airport Fund</t>
  </si>
  <si>
    <t>Open Space Fund</t>
  </si>
  <si>
    <t>Fire Fund</t>
  </si>
  <si>
    <t>Sewer Fund</t>
  </si>
  <si>
    <t>% Change</t>
  </si>
  <si>
    <t>$ Change</t>
  </si>
  <si>
    <t>Total Capital Improvement Fund Revenue</t>
  </si>
  <si>
    <t>FY 2029 Planned</t>
  </si>
  <si>
    <t>Hillendale (Newark to Thompson)</t>
  </si>
  <si>
    <t>Hillendale (Thompson to Scarlett)</t>
  </si>
  <si>
    <t>New Garden (Penn Green side)</t>
  </si>
  <si>
    <t>Old Limestone (Tar/Chip/Fog Seal)</t>
  </si>
  <si>
    <t>FY2028 Paving Program</t>
  </si>
  <si>
    <t>New Garden (School side)</t>
  </si>
  <si>
    <t>Thompson</t>
  </si>
  <si>
    <t>Rocky Springs</t>
  </si>
  <si>
    <t>FY2029 Paving Program</t>
  </si>
  <si>
    <t>Emergency Operations Plan</t>
  </si>
  <si>
    <t xml:space="preserve">HR Analysis </t>
  </si>
  <si>
    <t>Comprehensive Plan Update</t>
  </si>
  <si>
    <t>30-407-700</t>
  </si>
  <si>
    <t>Capital Purchases - Software</t>
  </si>
  <si>
    <t>Community Development Software</t>
  </si>
  <si>
    <t>Digital Record Keeping</t>
  </si>
  <si>
    <t>30-407-701</t>
  </si>
  <si>
    <t>Capital Purchases - Hardware</t>
  </si>
  <si>
    <t>Electronic Content Management - Plotter</t>
  </si>
  <si>
    <t xml:space="preserve">          Total Technology:</t>
  </si>
  <si>
    <t>Town Hall Generator</t>
  </si>
  <si>
    <t>Town Hall Parking Lot</t>
  </si>
  <si>
    <t>Town Hall Basement</t>
  </si>
  <si>
    <t>Equipment Lease</t>
  </si>
  <si>
    <t>F550 Heavy Equipment Vehicle</t>
  </si>
  <si>
    <t>Morbark Brush Chipper</t>
  </si>
  <si>
    <t>John Deere Tractor</t>
  </si>
  <si>
    <t>30-492-034</t>
  </si>
  <si>
    <t>Transfer to Capital Fund Balance</t>
  </si>
  <si>
    <t>Transfer to Airport Capital</t>
  </si>
  <si>
    <t xml:space="preserve">New Garden (Penn Green Side) </t>
  </si>
  <si>
    <t>New Garden (School Side)</t>
  </si>
  <si>
    <t xml:space="preserve">Thompson </t>
  </si>
  <si>
    <t>FY 2025 Proposed</t>
  </si>
  <si>
    <t>Public Works Hwys And Streets (Paving)</t>
  </si>
  <si>
    <t>Public Works Hwys And Streets (Other)</t>
  </si>
  <si>
    <t>Transfers</t>
  </si>
  <si>
    <t>Hangar Rentals</t>
  </si>
  <si>
    <t>Total Acquisition Cost</t>
  </si>
  <si>
    <t>Trail</t>
  </si>
  <si>
    <t>60-2-93.1</t>
  </si>
  <si>
    <t>60-5-68</t>
  </si>
  <si>
    <t>Land/Trail</t>
  </si>
  <si>
    <t xml:space="preserve">Trail/Land </t>
  </si>
  <si>
    <t>60-7-15.1</t>
  </si>
  <si>
    <t>Cost</t>
  </si>
  <si>
    <t>OSRB Interest</t>
  </si>
  <si>
    <t>5 Year Capital Plan</t>
  </si>
  <si>
    <t>Open Space Ending Fund Balance</t>
  </si>
  <si>
    <t>Land Acquisition In-Year Funds</t>
  </si>
  <si>
    <t>Other Expenditures</t>
  </si>
  <si>
    <t>25% Fund Balance Remaining</t>
  </si>
  <si>
    <t>25% Fund Balance Expenditures</t>
  </si>
  <si>
    <t>25% Fund Balance</t>
  </si>
  <si>
    <t>Open Space Beginning Fund Balance</t>
  </si>
  <si>
    <t>Smedley Preserve Local Share</t>
  </si>
  <si>
    <t>Open Space &amp; Trail Maint - Projects</t>
  </si>
  <si>
    <t>31-461-XXX</t>
  </si>
  <si>
    <t>Open Space &amp; Trail Maint - Operations</t>
  </si>
  <si>
    <t xml:space="preserve">John Deere Tractor </t>
  </si>
  <si>
    <t xml:space="preserve">Morbark 1821 Brush Chipper </t>
  </si>
  <si>
    <t xml:space="preserve">F550 Heavy Equipment Vehicle </t>
  </si>
  <si>
    <t>Open Space &amp; Trail Maint - Equipment</t>
  </si>
  <si>
    <t>Open Space &amp; Trail Maint - Personnel</t>
  </si>
  <si>
    <t>Budgeted Use of Beginning Cash (25% OSF Balance)</t>
  </si>
  <si>
    <t>PA LSA Statewide</t>
  </si>
  <si>
    <t>Multimodal Transportation</t>
  </si>
  <si>
    <t>DCED Greenways &amp; Trails</t>
  </si>
  <si>
    <t>PennDOT ARLE Grant</t>
  </si>
  <si>
    <t>Open Space Project  Grants</t>
  </si>
  <si>
    <t>31-357-009</t>
  </si>
  <si>
    <t>Open Space Land Acquisitions Grants</t>
  </si>
  <si>
    <t>Fiscal Year 2024 to 2025 YoY Changes</t>
  </si>
  <si>
    <t>2025 Proposed</t>
  </si>
  <si>
    <t>Increases - FY25</t>
  </si>
  <si>
    <t>Decreases - FY25</t>
  </si>
  <si>
    <t xml:space="preserve">FY 25 Structural Deficit </t>
  </si>
  <si>
    <t>FY25 Assessable Property</t>
  </si>
  <si>
    <t>2024 A1 Budget (Amended)</t>
  </si>
  <si>
    <t>Park Supplies</t>
  </si>
  <si>
    <t>Recreation Supplies - Events</t>
  </si>
  <si>
    <t>New Garden Park - Grounds</t>
  </si>
  <si>
    <t>New Garden Park - Facilities</t>
  </si>
  <si>
    <t>Open Space Fund Management Fee</t>
  </si>
  <si>
    <t>FY 2024 Forecast</t>
  </si>
  <si>
    <t>01-454-452</t>
  </si>
  <si>
    <t>01-454-455</t>
  </si>
  <si>
    <t>Open Space Management Fee</t>
  </si>
  <si>
    <t>01-454-310</t>
  </si>
  <si>
    <t>01-454-314</t>
  </si>
  <si>
    <t>01-492-001</t>
  </si>
  <si>
    <t>Transfer from ARPA to GF</t>
  </si>
  <si>
    <t>Local Services Tax - Current</t>
  </si>
  <si>
    <t>EIT</t>
  </si>
  <si>
    <t>Primary Revenue Impacts</t>
  </si>
  <si>
    <t>Primary Expenditure Impact</t>
  </si>
  <si>
    <t>Tax Rate Increase (0.50)</t>
  </si>
  <si>
    <t>FY25 Total RE Tax Revenue (3.27)</t>
  </si>
  <si>
    <t>Use of Beginning Cash (FY24 Rollover)</t>
  </si>
  <si>
    <t>+0.50</t>
  </si>
  <si>
    <t>Software - Website/Recreation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</si>
</sst>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_(&quot;$&quot;* #,##0.000_);_(&quot;$&quot;* \(#,##0.000\);_(&quot;$&quot;* &quot;-&quot;?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Protection="0"/>
    <xf numFmtId="4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3">
    <xf numFmtId="0" fontId="0" fillId="0" borderId="0" xfId="0"/>
    <xf numFmtId="44" fontId="5" fillId="8" borderId="0" xfId="2" applyFont="1" applyFill="1" applyAlignment="1">
      <alignment horizontal="center"/>
    </xf>
    <xf numFmtId="0" fontId="6" fillId="0" borderId="0" xfId="0" applyFont="1"/>
    <xf numFmtId="0" fontId="5" fillId="0" borderId="0" xfId="0" applyFont="1"/>
    <xf numFmtId="44" fontId="6" fillId="0" borderId="0" xfId="2" applyFont="1"/>
    <xf numFmtId="164" fontId="6" fillId="0" borderId="0" xfId="3" applyNumberFormat="1" applyFont="1"/>
    <xf numFmtId="0" fontId="6" fillId="4" borderId="0" xfId="0" applyFont="1" applyFill="1"/>
    <xf numFmtId="0" fontId="6" fillId="0" borderId="0" xfId="0" applyFont="1" applyAlignment="1">
      <alignment horizontal="right"/>
    </xf>
    <xf numFmtId="44" fontId="6" fillId="0" borderId="0" xfId="2" applyFont="1" applyAlignment="1">
      <alignment horizontal="right"/>
    </xf>
    <xf numFmtId="44" fontId="5" fillId="0" borderId="0" xfId="2" applyFont="1"/>
    <xf numFmtId="2" fontId="6" fillId="0" borderId="0" xfId="2" applyNumberFormat="1" applyFont="1"/>
    <xf numFmtId="44" fontId="5" fillId="7" borderId="0" xfId="2" applyFont="1" applyFill="1" applyAlignment="1">
      <alignment horizontal="center"/>
    </xf>
    <xf numFmtId="44" fontId="5" fillId="8" borderId="0" xfId="2" applyFont="1" applyFill="1"/>
    <xf numFmtId="44" fontId="5" fillId="7" borderId="0" xfId="2" applyFont="1" applyFill="1"/>
    <xf numFmtId="44" fontId="6" fillId="0" borderId="0" xfId="2" applyFont="1" applyAlignment="1">
      <alignment horizontal="left" indent="2"/>
    </xf>
    <xf numFmtId="44" fontId="5" fillId="10" borderId="2" xfId="2" applyFont="1" applyFill="1" applyBorder="1" applyAlignment="1">
      <alignment horizontal="right"/>
    </xf>
    <xf numFmtId="44" fontId="5" fillId="10" borderId="2" xfId="2" applyFont="1" applyFill="1" applyBorder="1"/>
    <xf numFmtId="44" fontId="5" fillId="2" borderId="2" xfId="2" applyFont="1" applyFill="1" applyBorder="1" applyAlignment="1">
      <alignment horizontal="right" indent="2"/>
    </xf>
    <xf numFmtId="44" fontId="5" fillId="2" borderId="2" xfId="2" applyFont="1" applyFill="1" applyBorder="1"/>
    <xf numFmtId="44" fontId="5" fillId="7" borderId="18" xfId="2" applyFont="1" applyFill="1" applyBorder="1"/>
    <xf numFmtId="44" fontId="5" fillId="7" borderId="19" xfId="2" applyFont="1" applyFill="1" applyBorder="1"/>
    <xf numFmtId="44" fontId="5" fillId="6" borderId="0" xfId="2" applyFont="1" applyFill="1"/>
    <xf numFmtId="0" fontId="6" fillId="0" borderId="0" xfId="0" applyFont="1" applyAlignment="1">
      <alignment horizontal="left" indent="2"/>
    </xf>
    <xf numFmtId="44" fontId="5" fillId="6" borderId="24" xfId="2" applyFont="1" applyFill="1" applyBorder="1"/>
    <xf numFmtId="44" fontId="5" fillId="6" borderId="25" xfId="2" applyFont="1" applyFill="1" applyBorder="1"/>
    <xf numFmtId="44" fontId="5" fillId="6" borderId="18" xfId="2" applyFont="1" applyFill="1" applyBorder="1"/>
    <xf numFmtId="44" fontId="5" fillId="6" borderId="19" xfId="2" applyFont="1" applyFill="1" applyBorder="1"/>
    <xf numFmtId="44" fontId="6" fillId="4" borderId="26" xfId="2" applyFont="1" applyFill="1" applyBorder="1" applyAlignment="1">
      <alignment horizontal="left" indent="1"/>
    </xf>
    <xf numFmtId="44" fontId="5" fillId="7" borderId="24" xfId="2" applyFont="1" applyFill="1" applyBorder="1"/>
    <xf numFmtId="44" fontId="5" fillId="7" borderId="25" xfId="2" applyFont="1" applyFill="1" applyBorder="1"/>
    <xf numFmtId="44" fontId="5" fillId="13" borderId="5" xfId="2" applyFont="1" applyFill="1" applyBorder="1"/>
    <xf numFmtId="44" fontId="5" fillId="15" borderId="28" xfId="2" applyFont="1" applyFill="1" applyBorder="1"/>
    <xf numFmtId="44" fontId="5" fillId="4" borderId="2" xfId="2" applyFont="1" applyFill="1" applyBorder="1" applyAlignment="1">
      <alignment horizontal="right"/>
    </xf>
    <xf numFmtId="44" fontId="5" fillId="9" borderId="16" xfId="2" applyFont="1" applyFill="1" applyBorder="1"/>
    <xf numFmtId="44" fontId="5" fillId="9" borderId="17" xfId="2" applyFont="1" applyFill="1" applyBorder="1"/>
    <xf numFmtId="44" fontId="6" fillId="10" borderId="18" xfId="2" applyFont="1" applyFill="1" applyBorder="1" applyAlignment="1">
      <alignment horizontal="right"/>
    </xf>
    <xf numFmtId="44" fontId="6" fillId="10" borderId="19" xfId="2" applyFont="1" applyFill="1" applyBorder="1"/>
    <xf numFmtId="1" fontId="6" fillId="0" borderId="0" xfId="2" applyNumberFormat="1" applyFont="1" applyAlignment="1">
      <alignment horizontal="center"/>
    </xf>
    <xf numFmtId="44" fontId="5" fillId="12" borderId="5" xfId="2" applyFont="1" applyFill="1" applyBorder="1" applyAlignment="1">
      <alignment horizontal="right"/>
    </xf>
    <xf numFmtId="44" fontId="5" fillId="12" borderId="6" xfId="0" applyNumberFormat="1" applyFont="1" applyFill="1" applyBorder="1"/>
    <xf numFmtId="44" fontId="6" fillId="0" borderId="0" xfId="2" applyFont="1" applyAlignment="1">
      <alignment horizontal="left"/>
    </xf>
    <xf numFmtId="44" fontId="5" fillId="6" borderId="20" xfId="2" applyFont="1" applyFill="1" applyBorder="1"/>
    <xf numFmtId="44" fontId="5" fillId="6" borderId="21" xfId="2" applyFont="1" applyFill="1" applyBorder="1"/>
    <xf numFmtId="4" fontId="7" fillId="0" borderId="0" xfId="0" applyNumberFormat="1" applyFont="1"/>
    <xf numFmtId="44" fontId="5" fillId="10" borderId="7" xfId="2" applyFont="1" applyFill="1" applyBorder="1" applyAlignment="1">
      <alignment horizontal="center"/>
    </xf>
    <xf numFmtId="44" fontId="5" fillId="2" borderId="7" xfId="2" applyFont="1" applyFill="1" applyBorder="1"/>
    <xf numFmtId="44" fontId="6" fillId="0" borderId="7" xfId="2" applyFont="1" applyBorder="1"/>
    <xf numFmtId="10" fontId="6" fillId="0" borderId="7" xfId="3" applyNumberFormat="1" applyFont="1" applyBorder="1"/>
    <xf numFmtId="44" fontId="6" fillId="14" borderId="7" xfId="2" applyFont="1" applyFill="1" applyBorder="1"/>
    <xf numFmtId="44" fontId="5" fillId="7" borderId="2" xfId="2" applyFont="1" applyFill="1" applyBorder="1" applyAlignment="1">
      <alignment horizontal="right"/>
    </xf>
    <xf numFmtId="44" fontId="5" fillId="7" borderId="2" xfId="2" applyFont="1" applyFill="1" applyBorder="1"/>
    <xf numFmtId="10" fontId="5" fillId="7" borderId="2" xfId="3" applyNumberFormat="1" applyFont="1" applyFill="1" applyBorder="1"/>
    <xf numFmtId="0" fontId="5" fillId="7" borderId="0" xfId="0" applyFont="1" applyFill="1"/>
    <xf numFmtId="0" fontId="5" fillId="11" borderId="0" xfId="0" applyFont="1" applyFill="1" applyAlignment="1">
      <alignment horizontal="center"/>
    </xf>
    <xf numFmtId="0" fontId="6" fillId="7" borderId="0" xfId="0" applyFont="1" applyFill="1"/>
    <xf numFmtId="0" fontId="6" fillId="2" borderId="0" xfId="0" applyFont="1" applyFill="1"/>
    <xf numFmtId="166" fontId="6" fillId="0" borderId="0" xfId="6" applyNumberFormat="1" applyFont="1"/>
    <xf numFmtId="0" fontId="5" fillId="0" borderId="3" xfId="0" applyFont="1" applyBorder="1" applyAlignment="1">
      <alignment horizontal="right"/>
    </xf>
    <xf numFmtId="166" fontId="5" fillId="0" borderId="3" xfId="6" applyNumberFormat="1" applyFont="1" applyBorder="1"/>
    <xf numFmtId="164" fontId="5" fillId="0" borderId="3" xfId="3" applyNumberFormat="1" applyFont="1" applyBorder="1"/>
    <xf numFmtId="166" fontId="5" fillId="0" borderId="0" xfId="6" applyNumberFormat="1" applyFont="1"/>
    <xf numFmtId="164" fontId="5" fillId="0" borderId="0" xfId="3" applyNumberFormat="1" applyFont="1"/>
    <xf numFmtId="0" fontId="5" fillId="6" borderId="0" xfId="0" applyFont="1" applyFill="1"/>
    <xf numFmtId="0" fontId="6" fillId="6" borderId="0" xfId="0" applyFont="1" applyFill="1"/>
    <xf numFmtId="43" fontId="6" fillId="0" borderId="0" xfId="6" applyFont="1"/>
    <xf numFmtId="43" fontId="6" fillId="0" borderId="0" xfId="0" applyNumberFormat="1" applyFont="1"/>
    <xf numFmtId="0" fontId="5" fillId="8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4" fontId="6" fillId="0" borderId="0" xfId="2" applyFont="1" applyAlignment="1">
      <alignment horizontal="right" indent="2"/>
    </xf>
    <xf numFmtId="44" fontId="5" fillId="9" borderId="0" xfId="2" applyFont="1" applyFill="1" applyAlignment="1">
      <alignment horizontal="center"/>
    </xf>
    <xf numFmtId="44" fontId="5" fillId="4" borderId="2" xfId="2" applyFont="1" applyFill="1" applyBorder="1"/>
    <xf numFmtId="44" fontId="5" fillId="6" borderId="4" xfId="2" applyFont="1" applyFill="1" applyBorder="1"/>
    <xf numFmtId="44" fontId="5" fillId="0" borderId="0" xfId="2" applyFont="1" applyAlignment="1">
      <alignment horizontal="right"/>
    </xf>
    <xf numFmtId="2" fontId="6" fillId="0" borderId="0" xfId="2" applyNumberFormat="1" applyFont="1" applyAlignment="1">
      <alignment horizontal="center"/>
    </xf>
    <xf numFmtId="44" fontId="5" fillId="4" borderId="7" xfId="2" applyFont="1" applyFill="1" applyBorder="1"/>
    <xf numFmtId="44" fontId="5" fillId="6" borderId="2" xfId="2" applyFont="1" applyFill="1" applyBorder="1" applyAlignment="1">
      <alignment horizontal="right"/>
    </xf>
    <xf numFmtId="44" fontId="5" fillId="6" borderId="2" xfId="2" applyFont="1" applyFill="1" applyBorder="1"/>
    <xf numFmtId="10" fontId="5" fillId="6" borderId="2" xfId="3" applyNumberFormat="1" applyFont="1" applyFill="1" applyBorder="1"/>
    <xf numFmtId="44" fontId="9" fillId="8" borderId="0" xfId="2" applyFont="1" applyFill="1" applyAlignment="1">
      <alignment horizontal="center"/>
    </xf>
    <xf numFmtId="44" fontId="9" fillId="7" borderId="0" xfId="2" applyFont="1" applyFill="1" applyAlignment="1">
      <alignment horizontal="center"/>
    </xf>
    <xf numFmtId="0" fontId="9" fillId="0" borderId="0" xfId="0" applyFont="1"/>
    <xf numFmtId="0" fontId="2" fillId="0" borderId="0" xfId="0" applyFont="1"/>
    <xf numFmtId="44" fontId="2" fillId="0" borderId="0" xfId="2" applyFont="1"/>
    <xf numFmtId="0" fontId="2" fillId="2" borderId="2" xfId="0" applyFont="1" applyFill="1" applyBorder="1" applyAlignment="1">
      <alignment horizontal="right"/>
    </xf>
    <xf numFmtId="0" fontId="2" fillId="2" borderId="2" xfId="0" applyFont="1" applyFill="1" applyBorder="1"/>
    <xf numFmtId="44" fontId="2" fillId="2" borderId="2" xfId="2" applyFont="1" applyFill="1" applyBorder="1"/>
    <xf numFmtId="44" fontId="2" fillId="0" borderId="0" xfId="2" applyFont="1" applyFill="1"/>
    <xf numFmtId="44" fontId="2" fillId="3" borderId="0" xfId="2" applyFont="1" applyFill="1"/>
    <xf numFmtId="44" fontId="11" fillId="2" borderId="2" xfId="2" applyFont="1" applyFill="1" applyBorder="1"/>
    <xf numFmtId="0" fontId="9" fillId="7" borderId="3" xfId="0" applyFont="1" applyFill="1" applyBorder="1"/>
    <xf numFmtId="44" fontId="9" fillId="7" borderId="3" xfId="2" applyFont="1" applyFill="1" applyBorder="1"/>
    <xf numFmtId="0" fontId="2" fillId="5" borderId="0" xfId="0" applyFont="1" applyFill="1"/>
    <xf numFmtId="44" fontId="2" fillId="5" borderId="0" xfId="2" applyFont="1" applyFill="1"/>
    <xf numFmtId="0" fontId="2" fillId="4" borderId="2" xfId="0" applyFont="1" applyFill="1" applyBorder="1" applyAlignment="1">
      <alignment horizontal="right"/>
    </xf>
    <xf numFmtId="0" fontId="2" fillId="4" borderId="2" xfId="0" applyFont="1" applyFill="1" applyBorder="1"/>
    <xf numFmtId="44" fontId="2" fillId="4" borderId="2" xfId="2" applyFont="1" applyFill="1" applyBorder="1"/>
    <xf numFmtId="0" fontId="9" fillId="6" borderId="3" xfId="0" applyFont="1" applyFill="1" applyBorder="1"/>
    <xf numFmtId="44" fontId="9" fillId="6" borderId="3" xfId="2" applyFont="1" applyFill="1" applyBorder="1"/>
    <xf numFmtId="0" fontId="2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4" fontId="9" fillId="0" borderId="0" xfId="2" applyFont="1"/>
    <xf numFmtId="44" fontId="2" fillId="0" borderId="0" xfId="0" applyNumberFormat="1" applyFont="1"/>
    <xf numFmtId="0" fontId="12" fillId="0" borderId="0" xfId="0" applyFont="1" applyAlignment="1">
      <alignment horizontal="right"/>
    </xf>
    <xf numFmtId="0" fontId="2" fillId="6" borderId="3" xfId="0" applyFont="1" applyFill="1" applyBorder="1"/>
    <xf numFmtId="44" fontId="13" fillId="8" borderId="0" xfId="2" applyFont="1" applyFill="1" applyAlignment="1">
      <alignment horizontal="center"/>
    </xf>
    <xf numFmtId="0" fontId="13" fillId="0" borderId="0" xfId="0" applyFont="1"/>
    <xf numFmtId="0" fontId="10" fillId="0" borderId="0" xfId="0" applyFont="1"/>
    <xf numFmtId="44" fontId="10" fillId="0" borderId="0" xfId="2" applyFont="1"/>
    <xf numFmtId="0" fontId="10" fillId="2" borderId="2" xfId="0" applyFont="1" applyFill="1" applyBorder="1" applyAlignment="1">
      <alignment horizontal="right"/>
    </xf>
    <xf numFmtId="0" fontId="10" fillId="2" borderId="2" xfId="0" applyFont="1" applyFill="1" applyBorder="1"/>
    <xf numFmtId="44" fontId="10" fillId="2" borderId="2" xfId="2" applyFont="1" applyFill="1" applyBorder="1"/>
    <xf numFmtId="44" fontId="10" fillId="0" borderId="0" xfId="0" applyNumberFormat="1" applyFont="1"/>
    <xf numFmtId="167" fontId="10" fillId="0" borderId="0" xfId="0" applyNumberFormat="1" applyFont="1"/>
    <xf numFmtId="0" fontId="14" fillId="0" borderId="0" xfId="0" applyFont="1" applyAlignment="1">
      <alignment horizontal="right"/>
    </xf>
    <xf numFmtId="0" fontId="13" fillId="7" borderId="3" xfId="0" applyFont="1" applyFill="1" applyBorder="1"/>
    <xf numFmtId="0" fontId="10" fillId="7" borderId="3" xfId="0" applyFont="1" applyFill="1" applyBorder="1"/>
    <xf numFmtId="44" fontId="13" fillId="7" borderId="3" xfId="2" applyFont="1" applyFill="1" applyBorder="1"/>
    <xf numFmtId="0" fontId="10" fillId="5" borderId="0" xfId="0" applyFont="1" applyFill="1"/>
    <xf numFmtId="44" fontId="10" fillId="5" borderId="0" xfId="2" applyFont="1" applyFill="1"/>
    <xf numFmtId="0" fontId="10" fillId="3" borderId="0" xfId="0" applyFont="1" applyFill="1"/>
    <xf numFmtId="44" fontId="10" fillId="3" borderId="0" xfId="2" applyFont="1" applyFill="1"/>
    <xf numFmtId="44" fontId="14" fillId="0" borderId="0" xfId="2" applyFont="1"/>
    <xf numFmtId="0" fontId="10" fillId="4" borderId="2" xfId="0" applyFont="1" applyFill="1" applyBorder="1" applyAlignment="1">
      <alignment horizontal="right"/>
    </xf>
    <xf numFmtId="0" fontId="10" fillId="4" borderId="2" xfId="0" applyFont="1" applyFill="1" applyBorder="1"/>
    <xf numFmtId="44" fontId="10" fillId="4" borderId="2" xfId="2" applyFont="1" applyFill="1" applyBorder="1"/>
    <xf numFmtId="4" fontId="10" fillId="0" borderId="0" xfId="0" applyNumberFormat="1" applyFont="1"/>
    <xf numFmtId="0" fontId="13" fillId="6" borderId="3" xfId="0" applyFont="1" applyFill="1" applyBorder="1"/>
    <xf numFmtId="0" fontId="10" fillId="6" borderId="3" xfId="0" applyFont="1" applyFill="1" applyBorder="1"/>
    <xf numFmtId="44" fontId="13" fillId="6" borderId="3" xfId="2" applyFont="1" applyFill="1" applyBorder="1"/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4" fontId="13" fillId="0" borderId="0" xfId="2" applyFont="1"/>
    <xf numFmtId="8" fontId="10" fillId="0" borderId="0" xfId="2" applyNumberFormat="1" applyFont="1"/>
    <xf numFmtId="0" fontId="13" fillId="8" borderId="7" xfId="0" applyFont="1" applyFill="1" applyBorder="1" applyAlignment="1">
      <alignment horizontal="center"/>
    </xf>
    <xf numFmtId="0" fontId="15" fillId="0" borderId="15" xfId="0" applyFont="1" applyBorder="1" applyAlignment="1">
      <alignment horizontal="left" wrapText="1" readingOrder="1"/>
    </xf>
    <xf numFmtId="0" fontId="15" fillId="0" borderId="14" xfId="0" applyFont="1" applyBorder="1" applyAlignment="1">
      <alignment horizontal="left" wrapText="1" readingOrder="1"/>
    </xf>
    <xf numFmtId="8" fontId="15" fillId="0" borderId="7" xfId="0" applyNumberFormat="1" applyFont="1" applyBorder="1" applyAlignment="1">
      <alignment wrapText="1" readingOrder="1"/>
    </xf>
    <xf numFmtId="0" fontId="15" fillId="0" borderId="13" xfId="0" applyFont="1" applyBorder="1" applyAlignment="1">
      <alignment horizontal="left" wrapText="1" readingOrder="1"/>
    </xf>
    <xf numFmtId="0" fontId="15" fillId="0" borderId="12" xfId="0" applyFont="1" applyBorder="1" applyAlignment="1">
      <alignment horizontal="left" wrapText="1" readingOrder="1"/>
    </xf>
    <xf numFmtId="8" fontId="13" fillId="0" borderId="9" xfId="2" applyNumberFormat="1" applyFont="1" applyBorder="1"/>
    <xf numFmtId="43" fontId="2" fillId="0" borderId="0" xfId="7" applyFont="1"/>
    <xf numFmtId="0" fontId="2" fillId="7" borderId="3" xfId="0" applyFont="1" applyFill="1" applyBorder="1"/>
    <xf numFmtId="44" fontId="2" fillId="7" borderId="3" xfId="2" applyFont="1" applyFill="1" applyBorder="1"/>
    <xf numFmtId="44" fontId="2" fillId="6" borderId="3" xfId="2" applyFont="1" applyFill="1" applyBorder="1"/>
    <xf numFmtId="44" fontId="16" fillId="7" borderId="3" xfId="2" applyFont="1" applyFill="1" applyBorder="1"/>
    <xf numFmtId="0" fontId="9" fillId="0" borderId="0" xfId="0" applyFont="1" applyAlignment="1">
      <alignment horizontal="left" indent="2"/>
    </xf>
    <xf numFmtId="44" fontId="2" fillId="4" borderId="2" xfId="0" applyNumberFormat="1" applyFont="1" applyFill="1" applyBorder="1" applyAlignment="1">
      <alignment horizontal="right"/>
    </xf>
    <xf numFmtId="44" fontId="12" fillId="0" borderId="0" xfId="2" applyFont="1"/>
    <xf numFmtId="0" fontId="12" fillId="0" borderId="0" xfId="0" applyFont="1" applyAlignment="1">
      <alignment horizontal="left" indent="2"/>
    </xf>
    <xf numFmtId="43" fontId="12" fillId="0" borderId="0" xfId="7" applyFont="1"/>
    <xf numFmtId="0" fontId="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4" fontId="9" fillId="0" borderId="0" xfId="0" applyNumberFormat="1" applyFont="1"/>
    <xf numFmtId="0" fontId="9" fillId="0" borderId="0" xfId="0" applyFont="1" applyAlignment="1">
      <alignment horizontal="left"/>
    </xf>
    <xf numFmtId="164" fontId="9" fillId="8" borderId="0" xfId="3" applyNumberFormat="1" applyFont="1" applyFill="1" applyAlignment="1">
      <alignment horizontal="center"/>
    </xf>
    <xf numFmtId="44" fontId="2" fillId="0" borderId="0" xfId="2" applyFont="1" applyAlignment="1">
      <alignment horizontal="right"/>
    </xf>
    <xf numFmtId="44" fontId="2" fillId="13" borderId="0" xfId="2" applyFont="1" applyFill="1"/>
    <xf numFmtId="164" fontId="2" fillId="0" borderId="0" xfId="3" applyNumberFormat="1" applyFont="1"/>
    <xf numFmtId="164" fontId="2" fillId="0" borderId="0" xfId="0" applyNumberFormat="1" applyFont="1"/>
    <xf numFmtId="44" fontId="2" fillId="2" borderId="2" xfId="2" applyFont="1" applyFill="1" applyBorder="1" applyAlignment="1">
      <alignment horizontal="right"/>
    </xf>
    <xf numFmtId="0" fontId="2" fillId="3" borderId="0" xfId="0" applyFont="1" applyFill="1"/>
    <xf numFmtId="165" fontId="2" fillId="0" borderId="0" xfId="2" applyNumberFormat="1" applyFont="1"/>
    <xf numFmtId="9" fontId="2" fillId="0" borderId="0" xfId="3" applyFont="1"/>
    <xf numFmtId="44" fontId="9" fillId="7" borderId="3" xfId="0" applyNumberFormat="1" applyFont="1" applyFill="1" applyBorder="1"/>
    <xf numFmtId="164" fontId="2" fillId="5" borderId="0" xfId="3" applyNumberFormat="1" applyFont="1" applyFill="1" applyAlignment="1">
      <alignment horizontal="right"/>
    </xf>
    <xf numFmtId="0" fontId="9" fillId="4" borderId="0" xfId="0" applyFont="1" applyFill="1"/>
    <xf numFmtId="0" fontId="2" fillId="4" borderId="0" xfId="0" applyFont="1" applyFill="1"/>
    <xf numFmtId="44" fontId="2" fillId="4" borderId="0" xfId="2" applyFont="1" applyFill="1" applyAlignment="1">
      <alignment horizontal="center"/>
    </xf>
    <xf numFmtId="164" fontId="2" fillId="4" borderId="0" xfId="3" applyNumberFormat="1" applyFont="1" applyFill="1" applyAlignment="1">
      <alignment horizontal="right"/>
    </xf>
    <xf numFmtId="164" fontId="2" fillId="0" borderId="0" xfId="3" applyNumberFormat="1" applyFont="1" applyAlignment="1">
      <alignment horizontal="right"/>
    </xf>
    <xf numFmtId="0" fontId="2" fillId="4" borderId="1" xfId="0" applyFont="1" applyFill="1" applyBorder="1"/>
    <xf numFmtId="44" fontId="2" fillId="4" borderId="1" xfId="0" applyNumberFormat="1" applyFont="1" applyFill="1" applyBorder="1"/>
    <xf numFmtId="49" fontId="2" fillId="0" borderId="0" xfId="0" applyNumberFormat="1" applyFont="1"/>
    <xf numFmtId="44" fontId="2" fillId="4" borderId="1" xfId="2" applyFont="1" applyFill="1" applyBorder="1"/>
    <xf numFmtId="10" fontId="2" fillId="0" borderId="0" xfId="3" applyNumberFormat="1" applyFont="1" applyAlignment="1">
      <alignment horizontal="right"/>
    </xf>
    <xf numFmtId="164" fontId="2" fillId="0" borderId="0" xfId="2" applyNumberFormat="1" applyFont="1" applyAlignment="1">
      <alignment horizontal="right"/>
    </xf>
    <xf numFmtId="164" fontId="2" fillId="0" borderId="0" xfId="3" applyNumberFormat="1" applyFont="1" applyFill="1" applyAlignment="1">
      <alignment horizontal="right"/>
    </xf>
    <xf numFmtId="2" fontId="2" fillId="0" borderId="0" xfId="2" applyNumberFormat="1" applyFont="1"/>
    <xf numFmtId="44" fontId="6" fillId="2" borderId="19" xfId="2" applyFont="1" applyFill="1" applyBorder="1"/>
    <xf numFmtId="44" fontId="6" fillId="2" borderId="18" xfId="2" applyFont="1" applyFill="1" applyBorder="1" applyAlignment="1">
      <alignment horizontal="left" indent="1"/>
    </xf>
    <xf numFmtId="44" fontId="6" fillId="4" borderId="23" xfId="2" applyFont="1" applyFill="1" applyBorder="1" applyAlignment="1">
      <alignment horizontal="left" indent="1"/>
    </xf>
    <xf numFmtId="44" fontId="6" fillId="4" borderId="22" xfId="2" applyFont="1" applyFill="1" applyBorder="1"/>
    <xf numFmtId="44" fontId="6" fillId="4" borderId="18" xfId="2" applyFont="1" applyFill="1" applyBorder="1" applyAlignment="1">
      <alignment horizontal="left" indent="1"/>
    </xf>
    <xf numFmtId="44" fontId="6" fillId="4" borderId="19" xfId="2" applyFont="1" applyFill="1" applyBorder="1"/>
    <xf numFmtId="44" fontId="6" fillId="4" borderId="27" xfId="2" applyFont="1" applyFill="1" applyBorder="1"/>
    <xf numFmtId="44" fontId="6" fillId="2" borderId="23" xfId="2" applyFont="1" applyFill="1" applyBorder="1" applyAlignment="1">
      <alignment horizontal="left" indent="1"/>
    </xf>
    <xf numFmtId="44" fontId="6" fillId="2" borderId="22" xfId="2" applyFont="1" applyFill="1" applyBorder="1"/>
    <xf numFmtId="44" fontId="0" fillId="0" borderId="0" xfId="2" applyFont="1"/>
    <xf numFmtId="9" fontId="0" fillId="0" borderId="0" xfId="3" applyFont="1"/>
    <xf numFmtId="44" fontId="13" fillId="3" borderId="0" xfId="2" applyFont="1" applyFill="1"/>
    <xf numFmtId="49" fontId="18" fillId="0" borderId="0" xfId="3" applyNumberFormat="1" applyFont="1" applyAlignment="1">
      <alignment horizontal="center"/>
    </xf>
    <xf numFmtId="8" fontId="6" fillId="0" borderId="0" xfId="2" applyNumberFormat="1" applyFont="1"/>
    <xf numFmtId="10" fontId="6" fillId="0" borderId="0" xfId="3" applyNumberFormat="1" applyFont="1"/>
    <xf numFmtId="44" fontId="5" fillId="8" borderId="29" xfId="2" applyFont="1" applyFill="1" applyBorder="1" applyAlignment="1">
      <alignment horizontal="center"/>
    </xf>
    <xf numFmtId="44" fontId="5" fillId="8" borderId="30" xfId="2" applyFont="1" applyFill="1" applyBorder="1" applyAlignment="1">
      <alignment horizontal="center"/>
    </xf>
    <xf numFmtId="44" fontId="5" fillId="8" borderId="5" xfId="2" applyFont="1" applyFill="1" applyBorder="1" applyAlignment="1">
      <alignment horizontal="center"/>
    </xf>
    <xf numFmtId="44" fontId="5" fillId="8" borderId="28" xfId="2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164" fontId="6" fillId="0" borderId="8" xfId="3" applyNumberFormat="1" applyFont="1" applyBorder="1" applyAlignment="1">
      <alignment horizontal="center" vertical="center"/>
    </xf>
    <xf numFmtId="0" fontId="13" fillId="7" borderId="11" xfId="0" applyFont="1" applyFill="1" applyBorder="1" applyAlignment="1">
      <alignment horizontal="right"/>
    </xf>
    <xf numFmtId="0" fontId="13" fillId="7" borderId="10" xfId="0" applyFont="1" applyFill="1" applyBorder="1" applyAlignment="1">
      <alignment horizontal="right"/>
    </xf>
  </cellXfs>
  <cellStyles count="8">
    <cellStyle name="Comma" xfId="7" builtinId="3"/>
    <cellStyle name="Comma 2" xfId="6" xr:uid="{587717AE-DE8A-4275-A632-C037EFD6D24D}"/>
    <cellStyle name="Currency" xfId="2" builtinId="4"/>
    <cellStyle name="Currency 2" xfId="5" xr:uid="{E4CC0462-BE99-4FDF-A2D0-D3FE48F0743A}"/>
    <cellStyle name="Normal" xfId="0" builtinId="0"/>
    <cellStyle name="Normal 2" xfId="1" xr:uid="{00000000-0005-0000-0000-000004000000}"/>
    <cellStyle name="Normal 3" xfId="4" xr:uid="{3B52D419-F396-4825-A1CF-8C2693A2BFA5}"/>
    <cellStyle name="Percent" xfId="3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wgardentownship.sharepoint.com/sites/Public/Shared%20Documents/Public/Budget/FY24%20Budget/FY24%20Director%20Inputs/1%20Budget%20Drafts/General%20Fund/Archive/FY2024_28%20Master%20Budget_DRAFT.xlsx" TargetMode="External"/><Relationship Id="rId1" Type="http://schemas.openxmlformats.org/officeDocument/2006/relationships/externalLinkPath" Target="1%20Budget%20Drafts/General%20Fund/Option%201%20-%202.18%20Full%20Increase/Archive/FY2024_28%20Master%20Budget_DRAF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wgardentownship.sharepoint.com/sites/Public/Shared%20Documents/Public/Budget/FY24%20Budget/Adopted%20FY2024%20Budget_FINAL_Actuals%20Updates.xlsx" TargetMode="External"/><Relationship Id="rId1" Type="http://schemas.openxmlformats.org/officeDocument/2006/relationships/externalLinkPath" Target="/sites/Public/Shared%20Documents/Public/Budget/FY24%20Budget/Adopted%20FY2024%20Budget_FINAL_Actuals%20Upd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gend"/>
      <sheetName val="Operational Budget Base"/>
      <sheetName val="Sheet4"/>
      <sheetName val="Sheet2"/>
      <sheetName val="Sheet3"/>
      <sheetName val="Sheet5"/>
      <sheetName val="Capital Budget Base"/>
      <sheetName val="Narratives and Components"/>
    </sheetNames>
    <sheetDataSet>
      <sheetData sheetId="0"/>
      <sheetData sheetId="1">
        <row r="200">
          <cell r="H200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t Fund Summary"/>
      <sheetName val="General Fund Summary"/>
      <sheetName val="General Fund_Line Item"/>
      <sheetName val="GF Budget to Actuals (FY16-22)"/>
      <sheetName val="ARPA Fund Summary"/>
      <sheetName val="Capital Fund_Summary"/>
      <sheetName val="Capital Fund_Line Item"/>
      <sheetName val="Airport Fund"/>
      <sheetName val="Open Space Fund"/>
      <sheetName val="Fire Fund"/>
      <sheetName val="Sewer Fu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hristopher Himes" id="{F8A066E0-190C-416D-9B74-AC03E4AC1DA8}" userId="S::chimes@newgarden.org::db00c922-c6a0-4c8c-bbd5-cd47d1d142d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16" dT="2023-09-08T19:03:55.58" personId="{F8A066E0-190C-416D-9B74-AC03E4AC1DA8}" id="{E0867836-15C1-41FF-8199-4104F10FC874}">
    <text>RST - $17,500 p/ yr to Technology</text>
  </threadedComment>
  <threadedComment ref="G592" dT="2024-08-10T12:42:26.53" personId="{F8A066E0-190C-416D-9B74-AC03E4AC1DA8}" id="{30A280A6-D7D0-4009-89B6-461BF92E140B}">
    <text>Move to Solicitor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109" dT="2024-04-08T13:48:55.81" personId="{F8A066E0-190C-416D-9B74-AC03E4AC1DA8}" id="{078D07A0-E7F4-4F29-ABAE-CB9048083076}">
    <text>Chesco Security - $18,204; Cooks - $2,000; $10K Cooks Lighting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C99F-6189-4AEE-933D-3E656E78C8F0}">
  <dimension ref="A1:F20"/>
  <sheetViews>
    <sheetView tabSelected="1" workbookViewId="0">
      <selection activeCell="E14" sqref="E14"/>
    </sheetView>
  </sheetViews>
  <sheetFormatPr defaultColWidth="9.140625" defaultRowHeight="15.75" x14ac:dyDescent="0.25"/>
  <cols>
    <col min="1" max="1" width="21.5703125" style="2" bestFit="1" customWidth="1"/>
    <col min="2" max="2" width="21.5703125" style="2" customWidth="1"/>
    <col min="3" max="3" width="23.28515625" style="2" bestFit="1" customWidth="1"/>
    <col min="4" max="4" width="19.85546875" style="2" bestFit="1" customWidth="1"/>
    <col min="5" max="5" width="16.42578125" style="2" bestFit="1" customWidth="1"/>
    <col min="6" max="6" width="11.85546875" style="2" bestFit="1" customWidth="1"/>
    <col min="7" max="16384" width="9.140625" style="2"/>
  </cols>
  <sheetData>
    <row r="1" spans="1:6" x14ac:dyDescent="0.25">
      <c r="A1" s="40"/>
      <c r="B1" s="195" t="s">
        <v>860</v>
      </c>
      <c r="C1" s="195"/>
      <c r="D1" s="195"/>
      <c r="E1" s="195"/>
      <c r="F1" s="196"/>
    </row>
    <row r="2" spans="1:6" x14ac:dyDescent="0.25">
      <c r="A2" s="40"/>
      <c r="B2" s="44" t="s">
        <v>1841</v>
      </c>
      <c r="C2" s="44" t="s">
        <v>1879</v>
      </c>
      <c r="D2" s="44" t="s">
        <v>1930</v>
      </c>
      <c r="E2" s="44" t="s">
        <v>1894</v>
      </c>
      <c r="F2" s="44" t="s">
        <v>1893</v>
      </c>
    </row>
    <row r="3" spans="1:6" x14ac:dyDescent="0.25">
      <c r="A3" s="45" t="s">
        <v>1887</v>
      </c>
      <c r="B3" s="46">
        <v>7941634.1509833327</v>
      </c>
      <c r="C3" s="46">
        <v>8299363.6109833326</v>
      </c>
      <c r="D3" s="46">
        <v>8179084.5075199986</v>
      </c>
      <c r="E3" s="46">
        <v>-120279.10346333403</v>
      </c>
      <c r="F3" s="47">
        <v>-1.449256944281334E-2</v>
      </c>
    </row>
    <row r="4" spans="1:6" x14ac:dyDescent="0.25">
      <c r="A4" s="45" t="s">
        <v>1888</v>
      </c>
      <c r="B4" s="46">
        <v>2605048.8319999999</v>
      </c>
      <c r="C4" s="46">
        <v>2815311.1400000006</v>
      </c>
      <c r="D4" s="46">
        <v>1229784.2856000001</v>
      </c>
      <c r="E4" s="46">
        <v>-1585526.8544000005</v>
      </c>
      <c r="F4" s="47">
        <v>-0.56317997391933039</v>
      </c>
    </row>
    <row r="5" spans="1:6" x14ac:dyDescent="0.25">
      <c r="A5" s="45" t="s">
        <v>1889</v>
      </c>
      <c r="B5" s="46">
        <v>3475998.2199999997</v>
      </c>
      <c r="C5" s="46">
        <v>3302315.63</v>
      </c>
      <c r="D5" s="46">
        <v>3958469.56</v>
      </c>
      <c r="E5" s="46">
        <v>656153.93000000017</v>
      </c>
      <c r="F5" s="47">
        <v>0.1986950986874626</v>
      </c>
    </row>
    <row r="6" spans="1:6" x14ac:dyDescent="0.25">
      <c r="A6" s="45" t="s">
        <v>1890</v>
      </c>
      <c r="B6" s="48">
        <v>583510.58827879594</v>
      </c>
      <c r="C6" s="48">
        <v>583510.58827879594</v>
      </c>
      <c r="D6" s="48">
        <v>1421406</v>
      </c>
      <c r="E6" s="46">
        <v>837895.41172120406</v>
      </c>
      <c r="F6" s="47">
        <v>1.4359557967795871</v>
      </c>
    </row>
    <row r="7" spans="1:6" x14ac:dyDescent="0.25">
      <c r="A7" s="45" t="s">
        <v>1891</v>
      </c>
      <c r="B7" s="48">
        <v>125200</v>
      </c>
      <c r="C7" s="48">
        <v>125200</v>
      </c>
      <c r="D7" s="48">
        <v>125200</v>
      </c>
      <c r="E7" s="46">
        <v>0</v>
      </c>
      <c r="F7" s="47">
        <v>0</v>
      </c>
    </row>
    <row r="8" spans="1:6" x14ac:dyDescent="0.25">
      <c r="A8" s="45" t="s">
        <v>1892</v>
      </c>
      <c r="B8" s="48">
        <v>7500</v>
      </c>
      <c r="C8" s="48">
        <v>7500</v>
      </c>
      <c r="D8" s="48">
        <v>7500</v>
      </c>
      <c r="E8" s="46">
        <v>0</v>
      </c>
      <c r="F8" s="47">
        <v>0</v>
      </c>
    </row>
    <row r="9" spans="1:6" ht="16.5" thickBot="1" x14ac:dyDescent="0.3">
      <c r="A9" s="49" t="s">
        <v>1124</v>
      </c>
      <c r="B9" s="50">
        <v>14738891.791262127</v>
      </c>
      <c r="C9" s="50">
        <v>15133200.969262131</v>
      </c>
      <c r="D9" s="50">
        <v>14921444.353119999</v>
      </c>
      <c r="E9" s="50"/>
      <c r="F9" s="51"/>
    </row>
    <row r="10" spans="1:6" ht="16.5" thickTop="1" x14ac:dyDescent="0.25">
      <c r="A10" s="4"/>
      <c r="B10" s="4"/>
      <c r="C10" s="5"/>
      <c r="D10" s="5"/>
      <c r="E10" s="10"/>
      <c r="F10" s="10"/>
    </row>
    <row r="11" spans="1:6" x14ac:dyDescent="0.25">
      <c r="A11" s="4"/>
      <c r="B11" s="195" t="s">
        <v>855</v>
      </c>
      <c r="C11" s="195"/>
      <c r="D11" s="195"/>
      <c r="E11" s="195"/>
      <c r="F11" s="196"/>
    </row>
    <row r="12" spans="1:6" x14ac:dyDescent="0.25">
      <c r="A12" s="40"/>
      <c r="B12" s="44" t="s">
        <v>1841</v>
      </c>
      <c r="C12" s="44" t="s">
        <v>1879</v>
      </c>
      <c r="D12" s="44" t="s">
        <v>1930</v>
      </c>
      <c r="E12" s="44" t="s">
        <v>1894</v>
      </c>
      <c r="F12" s="44" t="s">
        <v>1893</v>
      </c>
    </row>
    <row r="13" spans="1:6" x14ac:dyDescent="0.25">
      <c r="A13" s="76" t="s">
        <v>1887</v>
      </c>
      <c r="B13" s="46">
        <v>7742508.0525000002</v>
      </c>
      <c r="C13" s="46">
        <v>7942918.1240525004</v>
      </c>
      <c r="D13" s="46">
        <v>8179084.5075199986</v>
      </c>
      <c r="E13" s="46">
        <v>236166.38346749824</v>
      </c>
      <c r="F13" s="47">
        <v>2.9732949500303477E-2</v>
      </c>
    </row>
    <row r="14" spans="1:6" x14ac:dyDescent="0.25">
      <c r="A14" s="76" t="s">
        <v>1888</v>
      </c>
      <c r="B14" s="46">
        <v>2835048.8319999999</v>
      </c>
      <c r="C14" s="46">
        <v>2815311.14</v>
      </c>
      <c r="D14" s="46">
        <v>1229784.2856000001</v>
      </c>
      <c r="E14" s="46">
        <v>-1585526.8544000001</v>
      </c>
      <c r="F14" s="47">
        <v>-0.56317997391933028</v>
      </c>
    </row>
    <row r="15" spans="1:6" x14ac:dyDescent="0.25">
      <c r="A15" s="76" t="s">
        <v>1889</v>
      </c>
      <c r="B15" s="46">
        <v>2665167.7600000002</v>
      </c>
      <c r="C15" s="46">
        <v>3389391.9367499999</v>
      </c>
      <c r="D15" s="46">
        <v>3185718.8767499998</v>
      </c>
      <c r="E15" s="46">
        <v>-203673.06000000006</v>
      </c>
      <c r="F15" s="47">
        <v>-6.0091327235320229E-2</v>
      </c>
    </row>
    <row r="16" spans="1:6" x14ac:dyDescent="0.25">
      <c r="A16" s="76" t="s">
        <v>1890</v>
      </c>
      <c r="B16" s="48">
        <v>943510.58827879583</v>
      </c>
      <c r="C16" s="48">
        <v>572093.32007250004</v>
      </c>
      <c r="D16" s="48">
        <v>1125316.2539635999</v>
      </c>
      <c r="E16" s="46">
        <v>553222.93389109988</v>
      </c>
      <c r="F16" s="47">
        <v>0.96701519573937911</v>
      </c>
    </row>
    <row r="17" spans="1:6" x14ac:dyDescent="0.25">
      <c r="A17" s="76" t="s">
        <v>1891</v>
      </c>
      <c r="B17" s="48">
        <v>123200</v>
      </c>
      <c r="C17" s="48">
        <v>123200</v>
      </c>
      <c r="D17" s="48">
        <v>123200</v>
      </c>
      <c r="E17" s="46">
        <v>0</v>
      </c>
      <c r="F17" s="47">
        <v>0</v>
      </c>
    </row>
    <row r="18" spans="1:6" x14ac:dyDescent="0.25">
      <c r="A18" s="76" t="s">
        <v>1892</v>
      </c>
      <c r="B18" s="48">
        <v>7500</v>
      </c>
      <c r="C18" s="48">
        <v>7500</v>
      </c>
      <c r="D18" s="48">
        <v>7500</v>
      </c>
      <c r="E18" s="46">
        <v>0</v>
      </c>
      <c r="F18" s="47">
        <v>0</v>
      </c>
    </row>
    <row r="19" spans="1:6" ht="16.5" thickBot="1" x14ac:dyDescent="0.3">
      <c r="A19" s="77" t="s">
        <v>1124</v>
      </c>
      <c r="B19" s="78">
        <v>14316935.232778797</v>
      </c>
      <c r="C19" s="78">
        <v>14850414.520875001</v>
      </c>
      <c r="D19" s="78">
        <v>13850603.923833597</v>
      </c>
      <c r="E19" s="78"/>
      <c r="F19" s="79"/>
    </row>
    <row r="20" spans="1:6" ht="16.5" thickTop="1" x14ac:dyDescent="0.25">
      <c r="A20" s="4"/>
      <c r="B20" s="4"/>
      <c r="C20" s="4"/>
      <c r="D20" s="4"/>
    </row>
  </sheetData>
  <mergeCells count="2">
    <mergeCell ref="B11:F11"/>
    <mergeCell ref="B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54446-269E-40F6-AAB3-4A4927B1519F}">
  <dimension ref="A1:N239"/>
  <sheetViews>
    <sheetView workbookViewId="0">
      <pane ySplit="1" topLeftCell="A2" activePane="bottomLeft" state="frozen"/>
      <selection activeCell="H67" sqref="H67"/>
      <selection pane="bottomLeft" sqref="A1:XFD1048576"/>
    </sheetView>
  </sheetViews>
  <sheetFormatPr defaultColWidth="9.140625" defaultRowHeight="15" x14ac:dyDescent="0.25"/>
  <cols>
    <col min="1" max="1" width="41.85546875" style="83" bestFit="1" customWidth="1"/>
    <col min="2" max="2" width="33.140625" style="83" bestFit="1" customWidth="1"/>
    <col min="3" max="4" width="16.7109375" style="83" customWidth="1"/>
    <col min="5" max="5" width="19.140625" style="83" bestFit="1" customWidth="1"/>
    <col min="6" max="6" width="23.28515625" style="83" bestFit="1" customWidth="1"/>
    <col min="7" max="7" width="22.140625" style="83" bestFit="1" customWidth="1"/>
    <col min="8" max="8" width="22.140625" style="84" customWidth="1"/>
    <col min="9" max="9" width="19.85546875" style="83" bestFit="1" customWidth="1"/>
    <col min="10" max="14" width="18.5703125" style="83" bestFit="1" customWidth="1"/>
    <col min="15" max="16384" width="9.140625" style="83"/>
  </cols>
  <sheetData>
    <row r="1" spans="1:14" s="82" customFormat="1" x14ac:dyDescent="0.25">
      <c r="A1" s="80" t="s">
        <v>853</v>
      </c>
      <c r="B1" s="80" t="s">
        <v>852</v>
      </c>
      <c r="C1" s="80" t="s">
        <v>851</v>
      </c>
      <c r="D1" s="80" t="s">
        <v>850</v>
      </c>
      <c r="E1" s="80" t="s">
        <v>1841</v>
      </c>
      <c r="F1" s="80" t="s">
        <v>1879</v>
      </c>
      <c r="G1" s="80" t="s">
        <v>1880</v>
      </c>
      <c r="H1" s="80" t="s">
        <v>1981</v>
      </c>
      <c r="I1" s="81" t="s">
        <v>1930</v>
      </c>
      <c r="J1" s="80" t="s">
        <v>849</v>
      </c>
      <c r="K1" s="80" t="s">
        <v>848</v>
      </c>
      <c r="L1" s="80" t="s">
        <v>848</v>
      </c>
      <c r="M1" s="80" t="s">
        <v>847</v>
      </c>
      <c r="N1" s="80" t="s">
        <v>1896</v>
      </c>
    </row>
    <row r="2" spans="1:14" x14ac:dyDescent="0.25">
      <c r="A2" s="82" t="s">
        <v>1726</v>
      </c>
      <c r="C2" s="84"/>
      <c r="D2" s="84"/>
      <c r="E2" s="84"/>
      <c r="F2" s="84"/>
      <c r="G2" s="84"/>
      <c r="I2" s="84"/>
      <c r="J2" s="84"/>
      <c r="K2" s="84"/>
      <c r="L2" s="84"/>
      <c r="M2" s="84"/>
      <c r="N2" s="84"/>
    </row>
    <row r="3" spans="1:14" x14ac:dyDescent="0.25">
      <c r="A3" s="82" t="s">
        <v>1130</v>
      </c>
      <c r="C3" s="84"/>
      <c r="D3" s="84"/>
      <c r="E3" s="84"/>
      <c r="F3" s="84"/>
      <c r="G3" s="84"/>
      <c r="I3" s="84"/>
      <c r="J3" s="84"/>
      <c r="K3" s="84"/>
      <c r="L3" s="84"/>
      <c r="M3" s="84"/>
      <c r="N3" s="84"/>
    </row>
    <row r="4" spans="1:14" x14ac:dyDescent="0.25">
      <c r="A4" s="83" t="s">
        <v>1727</v>
      </c>
      <c r="B4" s="83" t="s">
        <v>1728</v>
      </c>
      <c r="C4" s="84">
        <v>137011.70000000001</v>
      </c>
      <c r="D4" s="84">
        <v>130004.75</v>
      </c>
      <c r="E4" s="84">
        <v>125000</v>
      </c>
      <c r="F4" s="84">
        <v>125000</v>
      </c>
      <c r="G4" s="84">
        <v>116119.88</v>
      </c>
      <c r="H4" s="84">
        <v>121119.88</v>
      </c>
      <c r="I4" s="84">
        <v>125000</v>
      </c>
      <c r="J4" s="84">
        <v>125000</v>
      </c>
      <c r="K4" s="84">
        <v>125000</v>
      </c>
      <c r="L4" s="84">
        <v>125000</v>
      </c>
      <c r="M4" s="84">
        <v>125000</v>
      </c>
      <c r="N4" s="84">
        <v>125000</v>
      </c>
    </row>
    <row r="5" spans="1:14" x14ac:dyDescent="0.25">
      <c r="A5" s="83" t="s">
        <v>1729</v>
      </c>
      <c r="B5" s="83" t="s">
        <v>587</v>
      </c>
      <c r="C5" s="84">
        <v>0</v>
      </c>
      <c r="D5" s="84">
        <v>0</v>
      </c>
      <c r="E5" s="84">
        <v>0</v>
      </c>
      <c r="F5" s="84">
        <v>0</v>
      </c>
      <c r="G5" s="84">
        <v>0</v>
      </c>
      <c r="H5" s="84">
        <v>0</v>
      </c>
      <c r="I5" s="84">
        <v>0</v>
      </c>
      <c r="J5" s="84">
        <v>0</v>
      </c>
      <c r="K5" s="84">
        <v>0</v>
      </c>
      <c r="L5" s="84">
        <v>0</v>
      </c>
      <c r="M5" s="84">
        <v>0</v>
      </c>
      <c r="N5" s="84">
        <v>0</v>
      </c>
    </row>
    <row r="6" spans="1:14" x14ac:dyDescent="0.25">
      <c r="A6" s="83" t="s">
        <v>1730</v>
      </c>
      <c r="B6" s="83" t="s">
        <v>1731</v>
      </c>
      <c r="C6" s="84">
        <v>0</v>
      </c>
      <c r="D6" s="84">
        <v>0</v>
      </c>
      <c r="E6" s="84">
        <v>0</v>
      </c>
      <c r="F6" s="84">
        <v>0</v>
      </c>
      <c r="G6" s="84">
        <v>0</v>
      </c>
      <c r="H6" s="84">
        <v>0</v>
      </c>
      <c r="I6" s="84">
        <v>0</v>
      </c>
      <c r="J6" s="84">
        <v>0</v>
      </c>
      <c r="K6" s="84">
        <v>0</v>
      </c>
      <c r="L6" s="84">
        <v>0</v>
      </c>
      <c r="M6" s="84">
        <v>0</v>
      </c>
      <c r="N6" s="84">
        <v>0</v>
      </c>
    </row>
    <row r="7" spans="1:14" ht="15.75" thickBot="1" x14ac:dyDescent="0.3">
      <c r="A7" s="85" t="s">
        <v>599</v>
      </c>
      <c r="B7" s="86" t="s">
        <v>0</v>
      </c>
      <c r="C7" s="87">
        <v>137011.70000000001</v>
      </c>
      <c r="D7" s="87">
        <v>130004.75</v>
      </c>
      <c r="E7" s="87">
        <v>125000</v>
      </c>
      <c r="F7" s="87">
        <v>125000</v>
      </c>
      <c r="G7" s="87">
        <v>116119.88</v>
      </c>
      <c r="H7" s="87">
        <v>121119.88</v>
      </c>
      <c r="I7" s="87">
        <v>125000</v>
      </c>
      <c r="J7" s="87">
        <v>125000</v>
      </c>
      <c r="K7" s="87">
        <v>125000</v>
      </c>
      <c r="L7" s="87">
        <v>125000</v>
      </c>
      <c r="M7" s="87">
        <v>125000</v>
      </c>
      <c r="N7" s="87">
        <v>125000</v>
      </c>
    </row>
    <row r="8" spans="1:14" ht="15.75" thickTop="1" x14ac:dyDescent="0.25">
      <c r="C8" s="84"/>
      <c r="D8" s="84"/>
      <c r="E8" s="84"/>
      <c r="F8" s="84"/>
      <c r="G8" s="84"/>
      <c r="I8" s="84"/>
      <c r="J8" s="84"/>
      <c r="K8" s="84"/>
      <c r="L8" s="84"/>
      <c r="M8" s="84"/>
      <c r="N8" s="84"/>
    </row>
    <row r="9" spans="1:14" x14ac:dyDescent="0.25">
      <c r="A9" s="82" t="s">
        <v>609</v>
      </c>
      <c r="C9" s="84"/>
      <c r="D9" s="84"/>
      <c r="E9" s="84"/>
      <c r="F9" s="84"/>
      <c r="G9" s="84"/>
      <c r="I9" s="84"/>
      <c r="J9" s="84"/>
      <c r="K9" s="84"/>
      <c r="L9" s="84"/>
      <c r="M9" s="84"/>
      <c r="N9" s="84"/>
    </row>
    <row r="10" spans="1:14" x14ac:dyDescent="0.25">
      <c r="A10" s="83" t="s">
        <v>1732</v>
      </c>
      <c r="B10" s="83" t="s">
        <v>609</v>
      </c>
      <c r="C10" s="84">
        <v>620.41</v>
      </c>
      <c r="D10" s="84">
        <v>961.62</v>
      </c>
      <c r="E10" s="84">
        <v>200</v>
      </c>
      <c r="F10" s="84">
        <v>200</v>
      </c>
      <c r="G10" s="142">
        <v>661.45</v>
      </c>
      <c r="H10" s="84">
        <v>881.93333333333339</v>
      </c>
      <c r="I10" s="84">
        <v>200</v>
      </c>
      <c r="J10" s="84">
        <v>200</v>
      </c>
      <c r="K10" s="84">
        <v>200</v>
      </c>
      <c r="L10" s="84">
        <v>200</v>
      </c>
      <c r="M10" s="84">
        <v>200</v>
      </c>
      <c r="N10" s="84">
        <v>200</v>
      </c>
    </row>
    <row r="11" spans="1:14" ht="15.75" thickBot="1" x14ac:dyDescent="0.3">
      <c r="A11" s="85" t="s">
        <v>611</v>
      </c>
      <c r="B11" s="86" t="s">
        <v>0</v>
      </c>
      <c r="C11" s="87">
        <v>620.41</v>
      </c>
      <c r="D11" s="87">
        <v>961.62</v>
      </c>
      <c r="E11" s="87">
        <v>200</v>
      </c>
      <c r="F11" s="87">
        <v>200</v>
      </c>
      <c r="G11" s="87">
        <v>661.45</v>
      </c>
      <c r="H11" s="87">
        <v>881.93333333333339</v>
      </c>
      <c r="I11" s="87">
        <v>200</v>
      </c>
      <c r="J11" s="87">
        <v>200</v>
      </c>
      <c r="K11" s="87">
        <v>200</v>
      </c>
      <c r="L11" s="87">
        <v>200</v>
      </c>
      <c r="M11" s="87">
        <v>200</v>
      </c>
      <c r="N11" s="87">
        <v>200</v>
      </c>
    </row>
    <row r="12" spans="1:14" ht="15.75" thickTop="1" x14ac:dyDescent="0.25">
      <c r="C12" s="84"/>
      <c r="D12" s="84"/>
      <c r="E12" s="84"/>
      <c r="F12" s="84"/>
      <c r="G12" s="84"/>
      <c r="I12" s="84"/>
      <c r="J12" s="84"/>
      <c r="K12" s="84"/>
      <c r="L12" s="84"/>
      <c r="M12" s="84"/>
      <c r="N12" s="84"/>
    </row>
    <row r="13" spans="1:14" x14ac:dyDescent="0.25">
      <c r="A13" s="82" t="s">
        <v>381</v>
      </c>
      <c r="C13" s="84"/>
      <c r="D13" s="84"/>
      <c r="E13" s="84"/>
      <c r="F13" s="84"/>
      <c r="G13" s="84"/>
      <c r="I13" s="84"/>
      <c r="J13" s="84"/>
      <c r="K13" s="84"/>
      <c r="L13" s="84"/>
      <c r="M13" s="84"/>
      <c r="N13" s="84"/>
    </row>
    <row r="14" spans="1:14" x14ac:dyDescent="0.25">
      <c r="A14" s="83" t="s">
        <v>1733</v>
      </c>
      <c r="B14" s="83" t="s">
        <v>1734</v>
      </c>
      <c r="C14" s="84">
        <v>0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</row>
    <row r="15" spans="1:14" x14ac:dyDescent="0.25">
      <c r="A15" s="83" t="s">
        <v>1735</v>
      </c>
      <c r="B15" s="83" t="s">
        <v>407</v>
      </c>
      <c r="C15" s="84">
        <v>0</v>
      </c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</row>
    <row r="16" spans="1:14" ht="15.75" thickBot="1" x14ac:dyDescent="0.3">
      <c r="A16" s="85" t="s">
        <v>408</v>
      </c>
      <c r="B16" s="86" t="s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87">
        <v>0</v>
      </c>
    </row>
    <row r="17" spans="1:14" ht="15.75" thickTop="1" x14ac:dyDescent="0.25">
      <c r="C17" s="84"/>
      <c r="D17" s="84"/>
      <c r="E17" s="84"/>
      <c r="F17" s="84"/>
      <c r="G17" s="84"/>
      <c r="I17" s="84"/>
      <c r="J17" s="84"/>
      <c r="K17" s="84"/>
      <c r="L17" s="84"/>
      <c r="M17" s="84"/>
      <c r="N17" s="84"/>
    </row>
    <row r="18" spans="1:14" x14ac:dyDescent="0.25">
      <c r="A18" s="82" t="s">
        <v>1736</v>
      </c>
      <c r="C18" s="84"/>
      <c r="D18" s="84"/>
      <c r="E18" s="84"/>
      <c r="F18" s="84"/>
      <c r="G18" s="84"/>
      <c r="I18" s="84"/>
      <c r="J18" s="84"/>
      <c r="K18" s="84"/>
      <c r="L18" s="84"/>
      <c r="M18" s="84"/>
      <c r="N18" s="84"/>
    </row>
    <row r="19" spans="1:14" x14ac:dyDescent="0.25">
      <c r="A19" s="83" t="s">
        <v>1737</v>
      </c>
      <c r="B19" s="83" t="s">
        <v>1738</v>
      </c>
      <c r="C19" s="84">
        <v>0</v>
      </c>
      <c r="D19" s="84">
        <v>0</v>
      </c>
      <c r="E19" s="84">
        <v>0</v>
      </c>
      <c r="F19" s="84">
        <v>0</v>
      </c>
      <c r="G19" s="84">
        <v>0</v>
      </c>
      <c r="H19" s="84">
        <v>0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  <c r="N19" s="84">
        <v>0</v>
      </c>
    </row>
    <row r="20" spans="1:14" ht="15.75" thickBot="1" x14ac:dyDescent="0.3">
      <c r="A20" s="85" t="s">
        <v>1739</v>
      </c>
      <c r="B20" s="86" t="s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87">
        <v>0</v>
      </c>
    </row>
    <row r="21" spans="1:14" ht="15.75" thickTop="1" x14ac:dyDescent="0.25">
      <c r="C21" s="84"/>
      <c r="D21" s="84"/>
      <c r="E21" s="84"/>
      <c r="F21" s="84"/>
      <c r="G21" s="84"/>
      <c r="I21" s="84"/>
      <c r="J21" s="84"/>
      <c r="K21" s="84"/>
      <c r="L21" s="84"/>
      <c r="M21" s="84"/>
      <c r="N21" s="84"/>
    </row>
    <row r="22" spans="1:14" x14ac:dyDescent="0.25">
      <c r="A22" s="82" t="s">
        <v>1740</v>
      </c>
      <c r="C22" s="84"/>
      <c r="D22" s="84"/>
      <c r="E22" s="84"/>
      <c r="F22" s="84"/>
      <c r="G22" s="84"/>
      <c r="I22" s="84"/>
      <c r="J22" s="84"/>
      <c r="K22" s="84"/>
      <c r="L22" s="84"/>
      <c r="M22" s="84"/>
      <c r="N22" s="84"/>
    </row>
    <row r="23" spans="1:14" x14ac:dyDescent="0.25">
      <c r="A23" s="83" t="s">
        <v>1741</v>
      </c>
      <c r="B23" s="83" t="s">
        <v>1742</v>
      </c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</row>
    <row r="24" spans="1:14" ht="15.75" thickBot="1" x14ac:dyDescent="0.3">
      <c r="A24" s="85" t="s">
        <v>1743</v>
      </c>
      <c r="B24" s="86" t="s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</row>
    <row r="25" spans="1:14" ht="15.75" thickTop="1" x14ac:dyDescent="0.25">
      <c r="C25" s="84"/>
      <c r="D25" s="84"/>
      <c r="E25" s="84"/>
      <c r="F25" s="84"/>
      <c r="G25" s="84"/>
      <c r="I25" s="84"/>
      <c r="J25" s="84"/>
      <c r="K25" s="84"/>
      <c r="L25" s="84"/>
      <c r="M25" s="84"/>
      <c r="N25" s="84"/>
    </row>
    <row r="26" spans="1:14" ht="15.75" thickBot="1" x14ac:dyDescent="0.3">
      <c r="A26" s="91" t="s">
        <v>1744</v>
      </c>
      <c r="B26" s="143"/>
      <c r="C26" s="144">
        <v>137632.11000000002</v>
      </c>
      <c r="D26" s="144">
        <v>130966.37</v>
      </c>
      <c r="E26" s="144">
        <v>125200</v>
      </c>
      <c r="F26" s="144">
        <v>125200</v>
      </c>
      <c r="G26" s="144">
        <v>116781.33</v>
      </c>
      <c r="H26" s="144">
        <v>122001.81333333334</v>
      </c>
      <c r="I26" s="144">
        <v>125200</v>
      </c>
      <c r="J26" s="144">
        <v>125200</v>
      </c>
      <c r="K26" s="144">
        <v>125200</v>
      </c>
      <c r="L26" s="144">
        <v>125200</v>
      </c>
      <c r="M26" s="144">
        <v>125200</v>
      </c>
      <c r="N26" s="144">
        <v>125200</v>
      </c>
    </row>
    <row r="27" spans="1:14" x14ac:dyDescent="0.25">
      <c r="C27" s="84"/>
      <c r="D27" s="84"/>
      <c r="E27" s="84"/>
      <c r="F27" s="84"/>
      <c r="G27" s="84"/>
      <c r="I27" s="84"/>
      <c r="J27" s="84"/>
      <c r="K27" s="84"/>
      <c r="L27" s="84"/>
      <c r="M27" s="84"/>
      <c r="N27" s="84"/>
    </row>
    <row r="28" spans="1:14" x14ac:dyDescent="0.25">
      <c r="A28" s="93"/>
      <c r="B28" s="93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</row>
    <row r="29" spans="1:14" x14ac:dyDescent="0.25">
      <c r="C29" s="84"/>
      <c r="D29" s="84"/>
      <c r="E29" s="84"/>
      <c r="F29" s="84"/>
      <c r="G29" s="84"/>
      <c r="I29" s="84"/>
      <c r="J29" s="84"/>
      <c r="K29" s="84"/>
      <c r="L29" s="84"/>
      <c r="M29" s="84"/>
      <c r="N29" s="84"/>
    </row>
    <row r="30" spans="1:14" x14ac:dyDescent="0.25">
      <c r="A30" s="82" t="s">
        <v>1745</v>
      </c>
      <c r="C30" s="84"/>
      <c r="D30" s="84"/>
      <c r="E30" s="84"/>
      <c r="F30" s="84"/>
      <c r="G30" s="84"/>
      <c r="I30" s="84"/>
      <c r="J30" s="84"/>
      <c r="K30" s="84"/>
      <c r="L30" s="84"/>
      <c r="M30" s="84"/>
      <c r="N30" s="84"/>
    </row>
    <row r="31" spans="1:14" x14ac:dyDescent="0.25">
      <c r="A31" s="82" t="s">
        <v>1746</v>
      </c>
      <c r="C31" s="84"/>
      <c r="D31" s="84"/>
      <c r="E31" s="84"/>
      <c r="F31" s="84"/>
      <c r="G31" s="84"/>
      <c r="I31" s="84"/>
      <c r="J31" s="84"/>
      <c r="K31" s="84"/>
      <c r="L31" s="84"/>
      <c r="M31" s="84"/>
      <c r="N31" s="84"/>
    </row>
    <row r="32" spans="1:14" x14ac:dyDescent="0.25">
      <c r="A32" s="83" t="s">
        <v>1747</v>
      </c>
      <c r="B32" s="83" t="s">
        <v>14</v>
      </c>
      <c r="C32" s="84">
        <v>0</v>
      </c>
      <c r="D32" s="84">
        <v>0</v>
      </c>
      <c r="E32" s="84">
        <v>100</v>
      </c>
      <c r="F32" s="84">
        <v>100</v>
      </c>
      <c r="G32" s="84">
        <v>0</v>
      </c>
      <c r="H32" s="84">
        <v>0</v>
      </c>
      <c r="I32" s="84">
        <v>100</v>
      </c>
      <c r="J32" s="84">
        <v>100</v>
      </c>
      <c r="K32" s="84">
        <v>100</v>
      </c>
      <c r="L32" s="84">
        <v>100</v>
      </c>
      <c r="M32" s="84">
        <v>100</v>
      </c>
      <c r="N32" s="84">
        <v>100</v>
      </c>
    </row>
    <row r="33" spans="1:14" x14ac:dyDescent="0.25">
      <c r="A33" s="83" t="s">
        <v>1748</v>
      </c>
      <c r="B33" s="83" t="s">
        <v>106</v>
      </c>
      <c r="C33" s="84">
        <v>0</v>
      </c>
      <c r="D33" s="84">
        <v>0</v>
      </c>
      <c r="E33" s="84">
        <v>1000</v>
      </c>
      <c r="F33" s="84">
        <v>1000</v>
      </c>
      <c r="G33" s="84">
        <v>0</v>
      </c>
      <c r="H33" s="84">
        <v>0</v>
      </c>
      <c r="I33" s="84">
        <v>1000</v>
      </c>
      <c r="J33" s="84">
        <v>1000</v>
      </c>
      <c r="K33" s="84">
        <v>1000</v>
      </c>
      <c r="L33" s="84">
        <v>1000</v>
      </c>
      <c r="M33" s="84">
        <v>1000</v>
      </c>
      <c r="N33" s="84">
        <v>1000</v>
      </c>
    </row>
    <row r="34" spans="1:14" x14ac:dyDescent="0.25">
      <c r="A34" s="83" t="s">
        <v>1749</v>
      </c>
      <c r="B34" s="83" t="s">
        <v>75</v>
      </c>
      <c r="C34" s="84">
        <v>50.5</v>
      </c>
      <c r="D34" s="84">
        <v>48</v>
      </c>
      <c r="E34" s="84">
        <v>100</v>
      </c>
      <c r="F34" s="84">
        <v>100</v>
      </c>
      <c r="G34" s="84">
        <v>60</v>
      </c>
      <c r="H34" s="84">
        <v>80</v>
      </c>
      <c r="I34" s="84">
        <v>100</v>
      </c>
      <c r="J34" s="84">
        <v>100</v>
      </c>
      <c r="K34" s="84">
        <v>100</v>
      </c>
      <c r="L34" s="84">
        <v>100</v>
      </c>
      <c r="M34" s="84">
        <v>100</v>
      </c>
      <c r="N34" s="84">
        <v>100</v>
      </c>
    </row>
    <row r="35" spans="1:14" x14ac:dyDescent="0.25">
      <c r="A35" s="83" t="s">
        <v>1750</v>
      </c>
      <c r="B35" s="83" t="s">
        <v>77</v>
      </c>
      <c r="C35" s="84">
        <v>1213.57</v>
      </c>
      <c r="D35" s="84">
        <v>1296.47</v>
      </c>
      <c r="E35" s="84">
        <v>1500</v>
      </c>
      <c r="F35" s="84">
        <v>1500</v>
      </c>
      <c r="G35" s="84">
        <v>1760.93</v>
      </c>
      <c r="H35" s="84">
        <v>2347.9066666666668</v>
      </c>
      <c r="I35" s="84">
        <v>1500</v>
      </c>
      <c r="J35" s="84">
        <v>1500</v>
      </c>
      <c r="K35" s="84">
        <v>1500</v>
      </c>
      <c r="L35" s="84">
        <v>1500</v>
      </c>
      <c r="M35" s="84">
        <v>1500</v>
      </c>
      <c r="N35" s="84">
        <v>1500</v>
      </c>
    </row>
    <row r="36" spans="1:14" x14ac:dyDescent="0.25">
      <c r="A36" s="83" t="s">
        <v>1751</v>
      </c>
      <c r="B36" s="83" t="s">
        <v>1752</v>
      </c>
      <c r="C36" s="84">
        <v>0</v>
      </c>
      <c r="D36" s="84">
        <v>0</v>
      </c>
      <c r="E36" s="84">
        <v>1500</v>
      </c>
      <c r="F36" s="84">
        <v>1500</v>
      </c>
      <c r="G36" s="84">
        <v>0</v>
      </c>
      <c r="H36" s="84">
        <v>0</v>
      </c>
      <c r="I36" s="84">
        <v>1500</v>
      </c>
      <c r="J36" s="84">
        <v>1500</v>
      </c>
      <c r="K36" s="84">
        <v>1500</v>
      </c>
      <c r="L36" s="84">
        <v>1500</v>
      </c>
      <c r="M36" s="84">
        <v>1500</v>
      </c>
      <c r="N36" s="84">
        <v>1500</v>
      </c>
    </row>
    <row r="37" spans="1:14" x14ac:dyDescent="0.25">
      <c r="A37" s="83" t="s">
        <v>1753</v>
      </c>
      <c r="B37" s="83" t="s">
        <v>140</v>
      </c>
      <c r="C37" s="84">
        <v>139174.20000000001</v>
      </c>
      <c r="D37" s="84">
        <v>100959.54</v>
      </c>
      <c r="E37" s="84">
        <v>105100</v>
      </c>
      <c r="F37" s="84">
        <v>105100</v>
      </c>
      <c r="G37" s="84">
        <v>69913.8</v>
      </c>
      <c r="H37" s="84">
        <v>93218.400000000009</v>
      </c>
      <c r="I37" s="84">
        <v>105100</v>
      </c>
      <c r="J37" s="84">
        <v>105100</v>
      </c>
      <c r="K37" s="84">
        <v>105100</v>
      </c>
      <c r="L37" s="84">
        <v>105100</v>
      </c>
      <c r="M37" s="84">
        <v>105100</v>
      </c>
      <c r="N37" s="84">
        <v>105100</v>
      </c>
    </row>
    <row r="38" spans="1:14" x14ac:dyDescent="0.25">
      <c r="A38" s="83" t="s">
        <v>1754</v>
      </c>
      <c r="B38" s="83" t="s">
        <v>1755</v>
      </c>
      <c r="C38" s="84">
        <v>12431.9</v>
      </c>
      <c r="D38" s="84">
        <v>0</v>
      </c>
      <c r="E38" s="84">
        <v>5000</v>
      </c>
      <c r="F38" s="84">
        <v>5000</v>
      </c>
      <c r="G38" s="84">
        <v>0</v>
      </c>
      <c r="H38" s="84">
        <v>0</v>
      </c>
      <c r="I38" s="84">
        <v>5000</v>
      </c>
      <c r="J38" s="84">
        <v>5000</v>
      </c>
      <c r="K38" s="84">
        <v>5000</v>
      </c>
      <c r="L38" s="84">
        <v>5000</v>
      </c>
      <c r="M38" s="84">
        <v>5000</v>
      </c>
      <c r="N38" s="84">
        <v>5000</v>
      </c>
    </row>
    <row r="39" spans="1:14" x14ac:dyDescent="0.25">
      <c r="A39" s="83" t="s">
        <v>1756</v>
      </c>
      <c r="B39" s="83" t="s">
        <v>572</v>
      </c>
      <c r="C39" s="84">
        <v>3000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4">
        <v>0</v>
      </c>
    </row>
    <row r="40" spans="1:14" x14ac:dyDescent="0.25">
      <c r="A40" s="83" t="s">
        <v>1757</v>
      </c>
      <c r="B40" s="83" t="s">
        <v>787</v>
      </c>
      <c r="C40" s="84">
        <v>0</v>
      </c>
      <c r="D40" s="84">
        <v>0</v>
      </c>
      <c r="E40" s="84">
        <v>0</v>
      </c>
      <c r="F40" s="84">
        <v>0</v>
      </c>
      <c r="G40" s="84">
        <v>0</v>
      </c>
      <c r="H40" s="84">
        <v>0</v>
      </c>
      <c r="I40" s="84">
        <v>0</v>
      </c>
      <c r="J40" s="84">
        <v>0</v>
      </c>
      <c r="K40" s="84">
        <v>0</v>
      </c>
      <c r="L40" s="84">
        <v>0</v>
      </c>
      <c r="M40" s="84">
        <v>0</v>
      </c>
      <c r="N40" s="84">
        <v>0</v>
      </c>
    </row>
    <row r="41" spans="1:14" x14ac:dyDescent="0.25">
      <c r="A41" s="83" t="s">
        <v>1758</v>
      </c>
      <c r="B41" s="83" t="s">
        <v>50</v>
      </c>
      <c r="C41" s="84">
        <v>0</v>
      </c>
      <c r="D41" s="84">
        <v>0</v>
      </c>
      <c r="E41" s="84">
        <v>0</v>
      </c>
      <c r="F41" s="84">
        <v>0</v>
      </c>
      <c r="G41" s="84">
        <v>0</v>
      </c>
      <c r="H41" s="84">
        <v>0</v>
      </c>
      <c r="I41" s="84">
        <v>0</v>
      </c>
      <c r="J41" s="84">
        <v>0</v>
      </c>
      <c r="K41" s="84">
        <v>0</v>
      </c>
      <c r="L41" s="84">
        <v>0</v>
      </c>
      <c r="M41" s="84">
        <v>0</v>
      </c>
      <c r="N41" s="84">
        <v>0</v>
      </c>
    </row>
    <row r="42" spans="1:14" x14ac:dyDescent="0.25">
      <c r="A42" s="83" t="s">
        <v>1759</v>
      </c>
      <c r="B42" s="83" t="s">
        <v>145</v>
      </c>
      <c r="C42" s="84">
        <v>4128</v>
      </c>
      <c r="D42" s="84">
        <v>8581.5</v>
      </c>
      <c r="E42" s="84">
        <v>6000</v>
      </c>
      <c r="F42" s="84">
        <v>6000</v>
      </c>
      <c r="G42" s="84">
        <v>4071</v>
      </c>
      <c r="H42" s="84">
        <v>5428</v>
      </c>
      <c r="I42" s="89">
        <v>12000</v>
      </c>
      <c r="J42" s="84">
        <v>12000</v>
      </c>
      <c r="K42" s="84">
        <v>12000</v>
      </c>
      <c r="L42" s="84">
        <v>12000</v>
      </c>
      <c r="M42" s="84">
        <v>12000</v>
      </c>
      <c r="N42" s="84">
        <v>12000</v>
      </c>
    </row>
    <row r="43" spans="1:14" x14ac:dyDescent="0.25">
      <c r="A43" s="83" t="s">
        <v>1760</v>
      </c>
      <c r="B43" s="83" t="s">
        <v>32</v>
      </c>
      <c r="C43" s="84">
        <v>0</v>
      </c>
      <c r="D43" s="84">
        <v>0</v>
      </c>
      <c r="E43" s="84">
        <v>2900</v>
      </c>
      <c r="F43" s="84">
        <v>2900</v>
      </c>
      <c r="G43" s="84">
        <v>0</v>
      </c>
      <c r="H43" s="84">
        <v>0</v>
      </c>
      <c r="I43" s="84">
        <v>2900</v>
      </c>
      <c r="J43" s="84">
        <v>2900</v>
      </c>
      <c r="K43" s="84">
        <v>2900</v>
      </c>
      <c r="L43" s="84">
        <v>2900</v>
      </c>
      <c r="M43" s="84">
        <v>2900</v>
      </c>
      <c r="N43" s="84">
        <v>2900</v>
      </c>
    </row>
    <row r="44" spans="1:14" ht="15.75" thickBot="1" x14ac:dyDescent="0.3">
      <c r="A44" s="95" t="s">
        <v>1761</v>
      </c>
      <c r="B44" s="96" t="s">
        <v>0</v>
      </c>
      <c r="C44" s="97">
        <v>159998.17000000001</v>
      </c>
      <c r="D44" s="97">
        <v>110885.51</v>
      </c>
      <c r="E44" s="97">
        <v>123200</v>
      </c>
      <c r="F44" s="97">
        <v>123200</v>
      </c>
      <c r="G44" s="97">
        <v>75805.73</v>
      </c>
      <c r="H44" s="97">
        <v>101074.30666666667</v>
      </c>
      <c r="I44" s="97">
        <v>129200</v>
      </c>
      <c r="J44" s="97">
        <v>129200</v>
      </c>
      <c r="K44" s="97">
        <v>129200</v>
      </c>
      <c r="L44" s="97">
        <v>129200</v>
      </c>
      <c r="M44" s="97">
        <v>129200</v>
      </c>
      <c r="N44" s="97">
        <v>129200</v>
      </c>
    </row>
    <row r="45" spans="1:14" ht="15.75" thickTop="1" x14ac:dyDescent="0.25">
      <c r="C45" s="84"/>
      <c r="D45" s="84"/>
      <c r="E45" s="84"/>
      <c r="F45" s="84"/>
      <c r="G45" s="84"/>
      <c r="I45" s="84"/>
      <c r="J45" s="84"/>
      <c r="K45" s="84"/>
      <c r="L45" s="84"/>
      <c r="M45" s="84"/>
      <c r="N45" s="84"/>
    </row>
    <row r="46" spans="1:14" x14ac:dyDescent="0.25">
      <c r="A46" s="82" t="s">
        <v>1762</v>
      </c>
      <c r="C46" s="84"/>
      <c r="D46" s="84"/>
      <c r="E46" s="84"/>
      <c r="F46" s="84"/>
      <c r="G46" s="84"/>
      <c r="I46" s="84"/>
      <c r="J46" s="84"/>
      <c r="K46" s="84"/>
      <c r="L46" s="84"/>
      <c r="M46" s="84"/>
      <c r="N46" s="84"/>
    </row>
    <row r="47" spans="1:14" x14ac:dyDescent="0.25">
      <c r="A47" s="83" t="s">
        <v>1763</v>
      </c>
      <c r="B47" s="83" t="s">
        <v>1764</v>
      </c>
      <c r="C47" s="84">
        <v>0</v>
      </c>
      <c r="D47" s="84">
        <v>0</v>
      </c>
      <c r="E47" s="84">
        <v>0</v>
      </c>
      <c r="F47" s="84">
        <v>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</row>
    <row r="48" spans="1:14" ht="15.75" thickBot="1" x14ac:dyDescent="0.3">
      <c r="A48" s="95" t="s">
        <v>1765</v>
      </c>
      <c r="B48" s="96" t="s">
        <v>0</v>
      </c>
      <c r="C48" s="97">
        <v>0</v>
      </c>
      <c r="D48" s="97">
        <v>0</v>
      </c>
      <c r="E48" s="97">
        <v>0</v>
      </c>
      <c r="F48" s="97">
        <v>0</v>
      </c>
      <c r="G48" s="97">
        <v>0</v>
      </c>
      <c r="H48" s="97">
        <v>0</v>
      </c>
      <c r="I48" s="97">
        <v>0</v>
      </c>
      <c r="J48" s="97">
        <v>0</v>
      </c>
      <c r="K48" s="97">
        <v>0</v>
      </c>
      <c r="L48" s="97">
        <v>0</v>
      </c>
      <c r="M48" s="97">
        <v>0</v>
      </c>
      <c r="N48" s="97">
        <v>0</v>
      </c>
    </row>
    <row r="49" spans="1:14" ht="15.75" thickTop="1" x14ac:dyDescent="0.25">
      <c r="C49" s="84"/>
      <c r="D49" s="84"/>
      <c r="E49" s="84"/>
      <c r="F49" s="84"/>
      <c r="G49" s="84"/>
      <c r="I49" s="84"/>
      <c r="J49" s="84"/>
      <c r="K49" s="84"/>
      <c r="L49" s="84"/>
      <c r="M49" s="84"/>
      <c r="N49" s="84"/>
    </row>
    <row r="50" spans="1:14" ht="15.75" thickBot="1" x14ac:dyDescent="0.3">
      <c r="A50" s="98" t="s">
        <v>1766</v>
      </c>
      <c r="B50" s="105"/>
      <c r="C50" s="145">
        <v>159998.17000000001</v>
      </c>
      <c r="D50" s="145">
        <v>110885.51</v>
      </c>
      <c r="E50" s="145">
        <v>123200</v>
      </c>
      <c r="F50" s="145">
        <v>123200</v>
      </c>
      <c r="G50" s="145">
        <v>75805.73</v>
      </c>
      <c r="H50" s="145">
        <v>101074.30666666667</v>
      </c>
      <c r="I50" s="145">
        <v>129200</v>
      </c>
      <c r="J50" s="145">
        <v>129200</v>
      </c>
      <c r="K50" s="145">
        <v>129200</v>
      </c>
      <c r="L50" s="145">
        <v>129200</v>
      </c>
      <c r="M50" s="145">
        <v>129200</v>
      </c>
      <c r="N50" s="145">
        <v>129200</v>
      </c>
    </row>
    <row r="51" spans="1:14" x14ac:dyDescent="0.25">
      <c r="C51" s="84"/>
      <c r="D51" s="84"/>
      <c r="E51" s="84"/>
      <c r="F51" s="84"/>
      <c r="G51" s="84"/>
      <c r="I51" s="84"/>
      <c r="J51" s="84"/>
      <c r="K51" s="84"/>
      <c r="L51" s="84"/>
      <c r="M51" s="84"/>
      <c r="N51" s="84"/>
    </row>
    <row r="52" spans="1:14" x14ac:dyDescent="0.25">
      <c r="A52" s="83" t="s">
        <v>1767</v>
      </c>
      <c r="B52" s="83" t="s">
        <v>0</v>
      </c>
      <c r="C52" s="84">
        <v>137632.11000000002</v>
      </c>
      <c r="D52" s="84">
        <v>130966.37</v>
      </c>
      <c r="E52" s="84">
        <v>125200</v>
      </c>
      <c r="F52" s="84">
        <v>125200</v>
      </c>
      <c r="G52" s="84">
        <v>116781.33</v>
      </c>
      <c r="H52" s="84">
        <v>122001.81333333334</v>
      </c>
      <c r="I52" s="84">
        <v>125200</v>
      </c>
      <c r="J52" s="84">
        <v>125200</v>
      </c>
      <c r="K52" s="84">
        <v>125200</v>
      </c>
      <c r="L52" s="84">
        <v>125200</v>
      </c>
      <c r="M52" s="84">
        <v>125200</v>
      </c>
      <c r="N52" s="84">
        <v>125200</v>
      </c>
    </row>
    <row r="53" spans="1:14" x14ac:dyDescent="0.25">
      <c r="A53" s="83" t="s">
        <v>1768</v>
      </c>
      <c r="B53" s="83" t="s">
        <v>0</v>
      </c>
      <c r="C53" s="84">
        <v>159998.17000000001</v>
      </c>
      <c r="D53" s="84">
        <v>110885.51</v>
      </c>
      <c r="E53" s="84">
        <v>123200</v>
      </c>
      <c r="F53" s="84">
        <v>123200</v>
      </c>
      <c r="G53" s="84">
        <v>75805.73</v>
      </c>
      <c r="H53" s="84">
        <v>101074.30666666667</v>
      </c>
      <c r="I53" s="84">
        <v>129200</v>
      </c>
      <c r="J53" s="84">
        <v>129200</v>
      </c>
      <c r="K53" s="84">
        <v>129200</v>
      </c>
      <c r="L53" s="84">
        <v>129200</v>
      </c>
      <c r="M53" s="84">
        <v>129200</v>
      </c>
      <c r="N53" s="84">
        <v>129200</v>
      </c>
    </row>
    <row r="54" spans="1:14" x14ac:dyDescent="0.25">
      <c r="A54" s="82" t="s">
        <v>1769</v>
      </c>
      <c r="B54" s="82" t="s">
        <v>0</v>
      </c>
      <c r="C54" s="102">
        <v>-22366.059999999998</v>
      </c>
      <c r="D54" s="102">
        <v>20080.86</v>
      </c>
      <c r="E54" s="102">
        <v>2000</v>
      </c>
      <c r="F54" s="102">
        <v>2000</v>
      </c>
      <c r="G54" s="102">
        <v>40975.600000000006</v>
      </c>
      <c r="H54" s="102">
        <v>20927.506666666668</v>
      </c>
      <c r="I54" s="102">
        <v>-4000</v>
      </c>
      <c r="J54" s="102">
        <v>-4000</v>
      </c>
      <c r="K54" s="102">
        <v>-4000</v>
      </c>
      <c r="L54" s="102">
        <v>-4000</v>
      </c>
      <c r="M54" s="102">
        <v>-4000</v>
      </c>
      <c r="N54" s="102">
        <v>-4000</v>
      </c>
    </row>
    <row r="229" spans="5:9" x14ac:dyDescent="0.25">
      <c r="E229" s="83" t="e">
        <v>#REF!</v>
      </c>
      <c r="F229" s="83" t="e">
        <v>#REF!</v>
      </c>
      <c r="G229" s="83" t="e">
        <v>#REF!</v>
      </c>
      <c r="I229" s="83">
        <v>9000</v>
      </c>
    </row>
    <row r="238" spans="5:9" x14ac:dyDescent="0.25">
      <c r="E238" s="83" t="e">
        <v>#REF!</v>
      </c>
      <c r="F238" s="83" t="e">
        <v>#REF!</v>
      </c>
      <c r="G238" s="83" t="e">
        <v>#REF!</v>
      </c>
      <c r="I238" s="83">
        <v>103000</v>
      </c>
    </row>
    <row r="239" spans="5:9" x14ac:dyDescent="0.25">
      <c r="E239" s="83" t="e">
        <v>#REF!</v>
      </c>
      <c r="F239" s="83" t="e">
        <v>#REF!</v>
      </c>
      <c r="G239" s="83" t="e">
        <v>#REF!</v>
      </c>
      <c r="I239" s="83"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8D9DD-7F1B-4F03-BC30-629D91F31C19}">
  <dimension ref="A1:O260"/>
  <sheetViews>
    <sheetView workbookViewId="0">
      <pane ySplit="1" topLeftCell="A2" activePane="bottomLeft" state="frozen"/>
      <selection activeCell="H67" sqref="H67"/>
      <selection pane="bottomLeft" sqref="A1:XFD1048576"/>
    </sheetView>
  </sheetViews>
  <sheetFormatPr defaultColWidth="9.140625" defaultRowHeight="15" x14ac:dyDescent="0.25"/>
  <cols>
    <col min="1" max="1" width="61.42578125" style="83" bestFit="1" customWidth="1"/>
    <col min="2" max="2" width="33" style="83" bestFit="1" customWidth="1"/>
    <col min="3" max="4" width="16.7109375" style="83" customWidth="1"/>
    <col min="5" max="5" width="19.140625" style="83" bestFit="1" customWidth="1"/>
    <col min="6" max="6" width="23.28515625" style="83" bestFit="1" customWidth="1"/>
    <col min="7" max="7" width="22.140625" style="83" bestFit="1" customWidth="1"/>
    <col min="8" max="8" width="22.140625" style="83" customWidth="1"/>
    <col min="9" max="9" width="19.85546875" style="83" bestFit="1" customWidth="1"/>
    <col min="10" max="14" width="18.5703125" style="83" bestFit="1" customWidth="1"/>
    <col min="15" max="16384" width="9.140625" style="83"/>
  </cols>
  <sheetData>
    <row r="1" spans="1:14" s="82" customFormat="1" x14ac:dyDescent="0.25">
      <c r="A1" s="80" t="s">
        <v>853</v>
      </c>
      <c r="B1" s="80" t="s">
        <v>852</v>
      </c>
      <c r="C1" s="80" t="s">
        <v>851</v>
      </c>
      <c r="D1" s="80" t="s">
        <v>850</v>
      </c>
      <c r="E1" s="80" t="s">
        <v>1841</v>
      </c>
      <c r="F1" s="80" t="s">
        <v>1879</v>
      </c>
      <c r="G1" s="80" t="s">
        <v>1880</v>
      </c>
      <c r="H1" s="80" t="s">
        <v>1981</v>
      </c>
      <c r="I1" s="81" t="s">
        <v>1930</v>
      </c>
      <c r="J1" s="80" t="s">
        <v>849</v>
      </c>
      <c r="K1" s="80" t="s">
        <v>848</v>
      </c>
      <c r="L1" s="80" t="s">
        <v>848</v>
      </c>
      <c r="M1" s="80" t="s">
        <v>847</v>
      </c>
      <c r="N1" s="80" t="s">
        <v>1896</v>
      </c>
    </row>
    <row r="2" spans="1:14" x14ac:dyDescent="0.25">
      <c r="A2" s="82" t="s">
        <v>1725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x14ac:dyDescent="0.25">
      <c r="A3" s="82" t="s">
        <v>609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 x14ac:dyDescent="0.25">
      <c r="A4" s="83" t="s">
        <v>1724</v>
      </c>
      <c r="B4" s="83" t="s">
        <v>609</v>
      </c>
      <c r="C4" s="84">
        <v>0</v>
      </c>
      <c r="D4" s="84">
        <v>0</v>
      </c>
      <c r="E4" s="84">
        <v>0</v>
      </c>
      <c r="F4" s="84">
        <v>0</v>
      </c>
      <c r="G4" s="84">
        <v>0</v>
      </c>
      <c r="H4" s="84">
        <v>0</v>
      </c>
      <c r="I4" s="84">
        <v>0</v>
      </c>
      <c r="J4" s="84">
        <v>0</v>
      </c>
      <c r="K4" s="84">
        <v>0</v>
      </c>
      <c r="L4" s="84">
        <v>0</v>
      </c>
      <c r="M4" s="84">
        <v>0</v>
      </c>
      <c r="N4" s="84">
        <v>0</v>
      </c>
    </row>
    <row r="5" spans="1:14" x14ac:dyDescent="0.25">
      <c r="A5" s="83" t="s">
        <v>1723</v>
      </c>
      <c r="B5" s="83" t="s">
        <v>1722</v>
      </c>
      <c r="C5" s="84">
        <v>0</v>
      </c>
      <c r="D5" s="84">
        <v>0</v>
      </c>
      <c r="E5" s="84">
        <v>0</v>
      </c>
      <c r="F5" s="84">
        <v>0</v>
      </c>
      <c r="G5" s="84">
        <v>0</v>
      </c>
      <c r="H5" s="84">
        <v>0</v>
      </c>
      <c r="I5" s="84">
        <v>0</v>
      </c>
      <c r="J5" s="84">
        <v>0</v>
      </c>
      <c r="K5" s="84">
        <v>0</v>
      </c>
      <c r="L5" s="84">
        <v>0</v>
      </c>
      <c r="M5" s="84">
        <v>0</v>
      </c>
      <c r="N5" s="84">
        <v>0</v>
      </c>
    </row>
    <row r="6" spans="1:14" ht="15.75" thickBot="1" x14ac:dyDescent="0.3">
      <c r="A6" s="85" t="s">
        <v>611</v>
      </c>
      <c r="B6" s="86" t="s">
        <v>0</v>
      </c>
      <c r="C6" s="87">
        <v>0</v>
      </c>
      <c r="D6" s="87">
        <v>0</v>
      </c>
      <c r="E6" s="87">
        <v>0</v>
      </c>
      <c r="F6" s="87">
        <v>0</v>
      </c>
      <c r="G6" s="87">
        <v>0</v>
      </c>
      <c r="H6" s="87">
        <v>0</v>
      </c>
      <c r="I6" s="87">
        <v>0</v>
      </c>
      <c r="J6" s="87">
        <v>0</v>
      </c>
      <c r="K6" s="87">
        <v>0</v>
      </c>
      <c r="L6" s="87">
        <v>0</v>
      </c>
      <c r="M6" s="87">
        <v>0</v>
      </c>
      <c r="N6" s="87">
        <v>0</v>
      </c>
    </row>
    <row r="7" spans="1:14" ht="15.75" thickTop="1" x14ac:dyDescent="0.25"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x14ac:dyDescent="0.25">
      <c r="A8" s="82" t="s">
        <v>1721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</row>
    <row r="9" spans="1:14" x14ac:dyDescent="0.25">
      <c r="A9" s="83" t="s">
        <v>1720</v>
      </c>
      <c r="B9" s="83" t="s">
        <v>1719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</row>
    <row r="10" spans="1:14" x14ac:dyDescent="0.25">
      <c r="A10" s="83" t="s">
        <v>1718</v>
      </c>
      <c r="B10" s="83" t="s">
        <v>1717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</row>
    <row r="11" spans="1:14" x14ac:dyDescent="0.25">
      <c r="A11" s="83" t="s">
        <v>1716</v>
      </c>
      <c r="B11" s="83" t="s">
        <v>1715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</row>
    <row r="12" spans="1:14" x14ac:dyDescent="0.25">
      <c r="A12" s="83" t="s">
        <v>1714</v>
      </c>
      <c r="B12" s="83" t="s">
        <v>1713</v>
      </c>
      <c r="C12" s="84">
        <v>0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</row>
    <row r="13" spans="1:14" ht="15.75" thickBot="1" x14ac:dyDescent="0.3">
      <c r="A13" s="85" t="s">
        <v>1712</v>
      </c>
      <c r="B13" s="86" t="s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87">
        <v>0</v>
      </c>
    </row>
    <row r="14" spans="1:14" ht="15.75" thickTop="1" x14ac:dyDescent="0.25"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</row>
    <row r="15" spans="1:14" x14ac:dyDescent="0.25">
      <c r="A15" s="82" t="s">
        <v>708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</row>
    <row r="16" spans="1:14" x14ac:dyDescent="0.25">
      <c r="A16" s="83" t="s">
        <v>1711</v>
      </c>
      <c r="B16" s="83" t="s">
        <v>149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</row>
    <row r="17" spans="1:14" ht="15.75" thickBot="1" x14ac:dyDescent="0.3">
      <c r="A17" s="85" t="s">
        <v>725</v>
      </c>
      <c r="B17" s="86" t="s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87">
        <v>0</v>
      </c>
    </row>
    <row r="18" spans="1:14" ht="15.75" thickTop="1" x14ac:dyDescent="0.25"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</row>
    <row r="19" spans="1:14" x14ac:dyDescent="0.25">
      <c r="A19" s="82" t="s">
        <v>236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</row>
    <row r="20" spans="1:14" x14ac:dyDescent="0.25">
      <c r="A20" s="83" t="s">
        <v>1710</v>
      </c>
      <c r="B20" s="83" t="s">
        <v>1709</v>
      </c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</row>
    <row r="21" spans="1:14" x14ac:dyDescent="0.25">
      <c r="A21" s="83" t="s">
        <v>1708</v>
      </c>
      <c r="B21" s="83" t="s">
        <v>1707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4">
        <v>0</v>
      </c>
    </row>
    <row r="22" spans="1:14" x14ac:dyDescent="0.25">
      <c r="A22" s="83" t="s">
        <v>1706</v>
      </c>
      <c r="B22" s="83" t="s">
        <v>1538</v>
      </c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</row>
    <row r="23" spans="1:14" ht="15.75" thickBot="1" x14ac:dyDescent="0.3">
      <c r="A23" s="85" t="s">
        <v>245</v>
      </c>
      <c r="B23" s="86" t="s">
        <v>0</v>
      </c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87">
        <v>0</v>
      </c>
      <c r="I23" s="87">
        <v>0</v>
      </c>
      <c r="J23" s="87">
        <v>0</v>
      </c>
      <c r="K23" s="87">
        <v>0</v>
      </c>
      <c r="L23" s="87">
        <v>0</v>
      </c>
      <c r="M23" s="87">
        <v>0</v>
      </c>
      <c r="N23" s="87">
        <v>0</v>
      </c>
    </row>
    <row r="24" spans="1:14" ht="15.75" thickTop="1" x14ac:dyDescent="0.25"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</row>
    <row r="25" spans="1:14" x14ac:dyDescent="0.25">
      <c r="A25" s="82" t="s">
        <v>1705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</row>
    <row r="26" spans="1:14" x14ac:dyDescent="0.25">
      <c r="A26" s="83" t="s">
        <v>1704</v>
      </c>
      <c r="B26" s="83" t="s">
        <v>1703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</row>
    <row r="27" spans="1:14" ht="15.75" thickBot="1" x14ac:dyDescent="0.3">
      <c r="A27" s="85" t="s">
        <v>1702</v>
      </c>
      <c r="B27" s="86" t="s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87">
        <v>0</v>
      </c>
    </row>
    <row r="28" spans="1:14" ht="15.75" thickTop="1" x14ac:dyDescent="0.25"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</row>
    <row r="29" spans="1:14" ht="15.75" thickBot="1" x14ac:dyDescent="0.3">
      <c r="A29" s="91" t="s">
        <v>1701</v>
      </c>
      <c r="B29" s="91"/>
      <c r="C29" s="92">
        <v>0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0</v>
      </c>
      <c r="N29" s="92">
        <v>0</v>
      </c>
    </row>
    <row r="30" spans="1:14" x14ac:dyDescent="0.25"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</row>
    <row r="31" spans="1:14" x14ac:dyDescent="0.25">
      <c r="A31" s="93"/>
      <c r="B31" s="93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</row>
    <row r="32" spans="1:14" x14ac:dyDescent="0.25"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</row>
    <row r="33" spans="1:14" x14ac:dyDescent="0.25">
      <c r="A33" s="82" t="s">
        <v>1700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</row>
    <row r="34" spans="1:14" x14ac:dyDescent="0.25">
      <c r="A34" s="82" t="s">
        <v>1699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</row>
    <row r="35" spans="1:14" x14ac:dyDescent="0.25">
      <c r="A35" s="83" t="s">
        <v>1698</v>
      </c>
      <c r="B35" s="83" t="s">
        <v>150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4">
        <v>0</v>
      </c>
    </row>
    <row r="36" spans="1:14" x14ac:dyDescent="0.25">
      <c r="A36" s="83" t="s">
        <v>1697</v>
      </c>
      <c r="B36" s="83" t="s">
        <v>106</v>
      </c>
      <c r="C36" s="84">
        <v>0</v>
      </c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4">
        <v>0</v>
      </c>
    </row>
    <row r="37" spans="1:14" ht="15.75" thickBot="1" x14ac:dyDescent="0.3">
      <c r="A37" s="95" t="s">
        <v>1696</v>
      </c>
      <c r="B37" s="96" t="s">
        <v>0</v>
      </c>
      <c r="C37" s="97">
        <v>0</v>
      </c>
      <c r="D37" s="97">
        <v>0</v>
      </c>
      <c r="E37" s="97">
        <v>0</v>
      </c>
      <c r="F37" s="97">
        <v>0</v>
      </c>
      <c r="G37" s="97">
        <v>0</v>
      </c>
      <c r="H37" s="97">
        <v>0</v>
      </c>
      <c r="I37" s="97">
        <v>0</v>
      </c>
      <c r="J37" s="97">
        <v>0</v>
      </c>
      <c r="K37" s="97">
        <v>0</v>
      </c>
      <c r="L37" s="97">
        <v>0</v>
      </c>
      <c r="M37" s="97">
        <v>0</v>
      </c>
      <c r="N37" s="97">
        <v>0</v>
      </c>
    </row>
    <row r="38" spans="1:14" ht="15.75" thickTop="1" x14ac:dyDescent="0.25"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 x14ac:dyDescent="0.25">
      <c r="A39" s="82" t="s">
        <v>1695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1:14" x14ac:dyDescent="0.25">
      <c r="A40" s="83" t="s">
        <v>1694</v>
      </c>
      <c r="B40" s="83" t="s">
        <v>1693</v>
      </c>
      <c r="C40" s="84">
        <v>0</v>
      </c>
      <c r="D40" s="84">
        <v>0</v>
      </c>
      <c r="E40" s="84">
        <v>0</v>
      </c>
      <c r="F40" s="84">
        <v>0</v>
      </c>
      <c r="G40" s="84">
        <v>0</v>
      </c>
      <c r="H40" s="84">
        <v>0</v>
      </c>
      <c r="I40" s="84">
        <v>0</v>
      </c>
      <c r="J40" s="84">
        <v>0</v>
      </c>
      <c r="K40" s="84">
        <v>0</v>
      </c>
      <c r="L40" s="84">
        <v>0</v>
      </c>
      <c r="M40" s="84">
        <v>0</v>
      </c>
      <c r="N40" s="84">
        <v>0</v>
      </c>
    </row>
    <row r="41" spans="1:14" ht="15.75" thickBot="1" x14ac:dyDescent="0.3">
      <c r="A41" s="95" t="s">
        <v>1692</v>
      </c>
      <c r="B41" s="96" t="s">
        <v>0</v>
      </c>
      <c r="C41" s="97">
        <v>0</v>
      </c>
      <c r="D41" s="97">
        <v>0</v>
      </c>
      <c r="E41" s="97">
        <v>0</v>
      </c>
      <c r="F41" s="97">
        <v>0</v>
      </c>
      <c r="G41" s="97">
        <v>0</v>
      </c>
      <c r="H41" s="97">
        <v>0</v>
      </c>
      <c r="I41" s="97">
        <v>0</v>
      </c>
      <c r="J41" s="97">
        <v>0</v>
      </c>
      <c r="K41" s="97">
        <v>0</v>
      </c>
      <c r="L41" s="97">
        <v>0</v>
      </c>
      <c r="M41" s="97">
        <v>0</v>
      </c>
      <c r="N41" s="97">
        <v>0</v>
      </c>
    </row>
    <row r="42" spans="1:14" ht="15.75" thickTop="1" x14ac:dyDescent="0.25"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</row>
    <row r="43" spans="1:14" x14ac:dyDescent="0.25">
      <c r="A43" s="82" t="s">
        <v>1691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  <row r="44" spans="1:14" x14ac:dyDescent="0.25">
      <c r="A44" s="83" t="s">
        <v>1690</v>
      </c>
      <c r="B44" s="83" t="s">
        <v>1689</v>
      </c>
      <c r="C44" s="84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  <c r="N44" s="84">
        <v>0</v>
      </c>
    </row>
    <row r="45" spans="1:14" x14ac:dyDescent="0.25">
      <c r="A45" s="83" t="s">
        <v>1688</v>
      </c>
      <c r="B45" s="83" t="s">
        <v>1687</v>
      </c>
      <c r="C45" s="84">
        <v>0</v>
      </c>
      <c r="D45" s="84">
        <v>0</v>
      </c>
      <c r="E45" s="84">
        <v>0</v>
      </c>
      <c r="F45" s="84">
        <v>0</v>
      </c>
      <c r="G45" s="84">
        <v>0</v>
      </c>
      <c r="H45" s="84">
        <v>0</v>
      </c>
      <c r="I45" s="84">
        <v>0</v>
      </c>
      <c r="J45" s="84">
        <v>0</v>
      </c>
      <c r="K45" s="84">
        <v>0</v>
      </c>
      <c r="L45" s="84">
        <v>0</v>
      </c>
      <c r="M45" s="84">
        <v>0</v>
      </c>
      <c r="N45" s="84">
        <v>0</v>
      </c>
    </row>
    <row r="46" spans="1:14" ht="15.75" thickBot="1" x14ac:dyDescent="0.3">
      <c r="A46" s="95" t="s">
        <v>1686</v>
      </c>
      <c r="B46" s="96" t="s">
        <v>0</v>
      </c>
      <c r="C46" s="97">
        <v>0</v>
      </c>
      <c r="D46" s="97">
        <v>0</v>
      </c>
      <c r="E46" s="97">
        <v>0</v>
      </c>
      <c r="F46" s="97">
        <v>0</v>
      </c>
      <c r="G46" s="97">
        <v>0</v>
      </c>
      <c r="H46" s="97">
        <v>0</v>
      </c>
      <c r="I46" s="97">
        <v>0</v>
      </c>
      <c r="J46" s="97">
        <v>0</v>
      </c>
      <c r="K46" s="97">
        <v>0</v>
      </c>
      <c r="L46" s="97">
        <v>0</v>
      </c>
      <c r="M46" s="97">
        <v>0</v>
      </c>
      <c r="N46" s="97">
        <v>0</v>
      </c>
    </row>
    <row r="47" spans="1:14" ht="15.75" thickTop="1" x14ac:dyDescent="0.25"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</row>
    <row r="48" spans="1:14" x14ac:dyDescent="0.25">
      <c r="A48" s="82" t="s">
        <v>1684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</row>
    <row r="49" spans="1:14" x14ac:dyDescent="0.25">
      <c r="A49" s="83" t="s">
        <v>1685</v>
      </c>
      <c r="B49" s="83" t="s">
        <v>1684</v>
      </c>
      <c r="C49" s="84">
        <v>0</v>
      </c>
      <c r="D49" s="84">
        <v>0</v>
      </c>
      <c r="E49" s="84">
        <v>0</v>
      </c>
      <c r="F49" s="84">
        <v>0</v>
      </c>
      <c r="G49" s="84">
        <v>0</v>
      </c>
      <c r="H49" s="84">
        <v>0</v>
      </c>
      <c r="I49" s="84">
        <v>0</v>
      </c>
      <c r="J49" s="84">
        <v>0</v>
      </c>
      <c r="K49" s="84">
        <v>0</v>
      </c>
      <c r="L49" s="84">
        <v>0</v>
      </c>
      <c r="M49" s="84">
        <v>0</v>
      </c>
      <c r="N49" s="84">
        <v>0</v>
      </c>
    </row>
    <row r="50" spans="1:14" x14ac:dyDescent="0.25">
      <c r="A50" s="83" t="s">
        <v>1683</v>
      </c>
      <c r="B50" s="83" t="s">
        <v>1682</v>
      </c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</row>
    <row r="51" spans="1:14" x14ac:dyDescent="0.25">
      <c r="A51" s="83" t="s">
        <v>1681</v>
      </c>
      <c r="B51" s="83" t="s">
        <v>1680</v>
      </c>
      <c r="C51" s="84">
        <v>0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</row>
    <row r="52" spans="1:14" x14ac:dyDescent="0.25">
      <c r="A52" s="83" t="s">
        <v>1679</v>
      </c>
      <c r="B52" s="83" t="s">
        <v>1678</v>
      </c>
      <c r="C52" s="84">
        <v>0</v>
      </c>
      <c r="D52" s="84">
        <v>0</v>
      </c>
      <c r="E52" s="84">
        <v>0</v>
      </c>
      <c r="F52" s="84">
        <v>0</v>
      </c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</row>
    <row r="53" spans="1:14" ht="15.75" thickBot="1" x14ac:dyDescent="0.3">
      <c r="A53" s="95" t="s">
        <v>1677</v>
      </c>
      <c r="B53" s="96" t="s">
        <v>0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</row>
    <row r="54" spans="1:14" ht="15.75" thickTop="1" x14ac:dyDescent="0.25"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</row>
    <row r="55" spans="1:14" x14ac:dyDescent="0.25">
      <c r="A55" s="82" t="s">
        <v>1675</v>
      </c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4" x14ac:dyDescent="0.25">
      <c r="A56" s="83" t="s">
        <v>1676</v>
      </c>
      <c r="B56" s="83" t="s">
        <v>1675</v>
      </c>
      <c r="C56" s="84">
        <v>0</v>
      </c>
      <c r="D56" s="84">
        <v>0</v>
      </c>
      <c r="E56" s="84">
        <v>0</v>
      </c>
      <c r="F56" s="84">
        <v>0</v>
      </c>
      <c r="G56" s="84">
        <v>0</v>
      </c>
      <c r="H56" s="84">
        <v>0</v>
      </c>
      <c r="I56" s="84">
        <v>0</v>
      </c>
      <c r="J56" s="84">
        <v>0</v>
      </c>
      <c r="K56" s="84">
        <v>0</v>
      </c>
      <c r="L56" s="84">
        <v>0</v>
      </c>
      <c r="M56" s="84">
        <v>0</v>
      </c>
      <c r="N56" s="84">
        <v>0</v>
      </c>
    </row>
    <row r="57" spans="1:14" x14ac:dyDescent="0.25">
      <c r="A57" s="83" t="s">
        <v>1674</v>
      </c>
      <c r="B57" s="83" t="s">
        <v>73</v>
      </c>
      <c r="C57" s="84">
        <v>0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</row>
    <row r="58" spans="1:14" x14ac:dyDescent="0.25">
      <c r="A58" s="83" t="s">
        <v>1673</v>
      </c>
      <c r="B58" s="83" t="s">
        <v>1672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</row>
    <row r="59" spans="1:14" ht="15.75" thickBot="1" x14ac:dyDescent="0.3">
      <c r="A59" s="95" t="s">
        <v>1671</v>
      </c>
      <c r="B59" s="96" t="s">
        <v>0</v>
      </c>
      <c r="C59" s="97">
        <v>0</v>
      </c>
      <c r="D59" s="97">
        <v>0</v>
      </c>
      <c r="E59" s="97">
        <v>0</v>
      </c>
      <c r="F59" s="97">
        <v>0</v>
      </c>
      <c r="G59" s="97">
        <v>0</v>
      </c>
      <c r="H59" s="97">
        <v>0</v>
      </c>
      <c r="I59" s="97">
        <v>0</v>
      </c>
      <c r="J59" s="97">
        <v>0</v>
      </c>
      <c r="K59" s="97">
        <v>0</v>
      </c>
      <c r="L59" s="97">
        <v>0</v>
      </c>
      <c r="M59" s="97">
        <v>0</v>
      </c>
      <c r="N59" s="97">
        <v>0</v>
      </c>
    </row>
    <row r="60" spans="1:14" ht="15.75" thickTop="1" x14ac:dyDescent="0.25"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</row>
    <row r="61" spans="1:14" x14ac:dyDescent="0.25">
      <c r="A61" s="82" t="s">
        <v>1552</v>
      </c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</row>
    <row r="62" spans="1:14" x14ac:dyDescent="0.25">
      <c r="A62" s="83" t="s">
        <v>1670</v>
      </c>
      <c r="B62" s="83" t="s">
        <v>1669</v>
      </c>
      <c r="C62" s="84">
        <v>0</v>
      </c>
      <c r="D62" s="84">
        <v>0</v>
      </c>
      <c r="E62" s="84">
        <v>0</v>
      </c>
      <c r="F62" s="84">
        <v>0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0</v>
      </c>
      <c r="N62" s="84">
        <v>0</v>
      </c>
    </row>
    <row r="63" spans="1:14" x14ac:dyDescent="0.25">
      <c r="A63" s="83" t="s">
        <v>1668</v>
      </c>
      <c r="B63" s="83" t="s">
        <v>1667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</row>
    <row r="64" spans="1:14" ht="15.75" thickBot="1" x14ac:dyDescent="0.3">
      <c r="A64" s="95" t="s">
        <v>1549</v>
      </c>
      <c r="B64" s="96" t="s">
        <v>0</v>
      </c>
      <c r="C64" s="97">
        <v>0</v>
      </c>
      <c r="D64" s="97">
        <v>0</v>
      </c>
      <c r="E64" s="97">
        <v>0</v>
      </c>
      <c r="F64" s="97">
        <v>0</v>
      </c>
      <c r="G64" s="97">
        <v>0</v>
      </c>
      <c r="H64" s="97">
        <v>0</v>
      </c>
      <c r="I64" s="97">
        <v>0</v>
      </c>
      <c r="J64" s="97">
        <v>0</v>
      </c>
      <c r="K64" s="97">
        <v>0</v>
      </c>
      <c r="L64" s="97">
        <v>0</v>
      </c>
      <c r="M64" s="97">
        <v>0</v>
      </c>
      <c r="N64" s="97">
        <v>0</v>
      </c>
    </row>
    <row r="65" spans="1:14" ht="15.75" thickTop="1" x14ac:dyDescent="0.25"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</row>
    <row r="66" spans="1:14" x14ac:dyDescent="0.25">
      <c r="A66" s="82" t="s">
        <v>1666</v>
      </c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</row>
    <row r="67" spans="1:14" x14ac:dyDescent="0.25">
      <c r="A67" s="83" t="s">
        <v>1665</v>
      </c>
      <c r="B67" s="83" t="s">
        <v>190</v>
      </c>
      <c r="C67" s="84">
        <v>0</v>
      </c>
      <c r="D67" s="84">
        <v>0</v>
      </c>
      <c r="E67" s="84">
        <v>0</v>
      </c>
      <c r="F67" s="84">
        <v>0</v>
      </c>
      <c r="G67" s="84">
        <v>0</v>
      </c>
      <c r="H67" s="84">
        <v>0</v>
      </c>
      <c r="I67" s="84">
        <v>0</v>
      </c>
      <c r="J67" s="84">
        <v>0</v>
      </c>
      <c r="K67" s="84">
        <v>0</v>
      </c>
      <c r="L67" s="84">
        <v>0</v>
      </c>
      <c r="M67" s="84">
        <v>0</v>
      </c>
      <c r="N67" s="84">
        <v>0</v>
      </c>
    </row>
    <row r="68" spans="1:14" ht="15.75" thickBot="1" x14ac:dyDescent="0.3">
      <c r="A68" s="95" t="s">
        <v>1664</v>
      </c>
      <c r="B68" s="96" t="s">
        <v>0</v>
      </c>
      <c r="C68" s="97">
        <v>0</v>
      </c>
      <c r="D68" s="97">
        <v>0</v>
      </c>
      <c r="E68" s="97">
        <v>0</v>
      </c>
      <c r="F68" s="97">
        <v>0</v>
      </c>
      <c r="G68" s="97">
        <v>0</v>
      </c>
      <c r="H68" s="97"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v>0</v>
      </c>
    </row>
    <row r="69" spans="1:14" ht="15.75" thickTop="1" x14ac:dyDescent="0.25"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</row>
    <row r="70" spans="1:14" x14ac:dyDescent="0.25">
      <c r="A70" s="82" t="s">
        <v>938</v>
      </c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</row>
    <row r="71" spans="1:14" x14ac:dyDescent="0.25">
      <c r="A71" s="83" t="s">
        <v>1663</v>
      </c>
      <c r="B71" s="83" t="s">
        <v>1662</v>
      </c>
      <c r="C71" s="84">
        <v>0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4">
        <v>0</v>
      </c>
      <c r="K71" s="84">
        <v>0</v>
      </c>
      <c r="L71" s="84">
        <v>0</v>
      </c>
      <c r="M71" s="84">
        <v>0</v>
      </c>
      <c r="N71" s="84">
        <v>0</v>
      </c>
    </row>
    <row r="72" spans="1:14" ht="15.75" thickBot="1" x14ac:dyDescent="0.3">
      <c r="A72" s="95" t="s">
        <v>926</v>
      </c>
      <c r="B72" s="96" t="s">
        <v>0</v>
      </c>
      <c r="C72" s="97">
        <v>0</v>
      </c>
      <c r="D72" s="97">
        <v>0</v>
      </c>
      <c r="E72" s="97">
        <v>0</v>
      </c>
      <c r="F72" s="97">
        <v>0</v>
      </c>
      <c r="G72" s="97">
        <v>0</v>
      </c>
      <c r="H72" s="97">
        <v>0</v>
      </c>
      <c r="I72" s="97">
        <v>0</v>
      </c>
      <c r="J72" s="97">
        <v>0</v>
      </c>
      <c r="K72" s="97">
        <v>0</v>
      </c>
      <c r="L72" s="97">
        <v>0</v>
      </c>
      <c r="M72" s="97">
        <v>0</v>
      </c>
      <c r="N72" s="97">
        <v>0</v>
      </c>
    </row>
    <row r="73" spans="1:14" ht="15.75" thickTop="1" x14ac:dyDescent="0.25"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</row>
    <row r="74" spans="1:14" x14ac:dyDescent="0.25">
      <c r="A74" s="82" t="s">
        <v>1220</v>
      </c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</row>
    <row r="75" spans="1:14" x14ac:dyDescent="0.25">
      <c r="A75" s="83" t="s">
        <v>1661</v>
      </c>
      <c r="B75" s="83" t="s">
        <v>1660</v>
      </c>
      <c r="C75" s="84">
        <v>0</v>
      </c>
      <c r="D75" s="84">
        <v>0</v>
      </c>
      <c r="E75" s="84">
        <v>0</v>
      </c>
      <c r="F75" s="84">
        <v>0</v>
      </c>
      <c r="G75" s="84">
        <v>0</v>
      </c>
      <c r="H75" s="84">
        <v>0</v>
      </c>
      <c r="I75" s="84">
        <v>0</v>
      </c>
      <c r="J75" s="84">
        <v>0</v>
      </c>
      <c r="K75" s="84">
        <v>0</v>
      </c>
      <c r="L75" s="84">
        <v>0</v>
      </c>
      <c r="M75" s="84">
        <v>0</v>
      </c>
      <c r="N75" s="84">
        <v>0</v>
      </c>
    </row>
    <row r="76" spans="1:14" x14ac:dyDescent="0.25">
      <c r="A76" s="83" t="s">
        <v>1659</v>
      </c>
      <c r="B76" s="83" t="s">
        <v>1218</v>
      </c>
      <c r="C76" s="84">
        <v>0</v>
      </c>
      <c r="D76" s="84">
        <v>0</v>
      </c>
      <c r="E76" s="84">
        <v>0</v>
      </c>
      <c r="F76" s="84">
        <v>0</v>
      </c>
      <c r="G76" s="84">
        <v>0</v>
      </c>
      <c r="H76" s="84">
        <v>0</v>
      </c>
      <c r="I76" s="84">
        <v>0</v>
      </c>
      <c r="J76" s="84">
        <v>0</v>
      </c>
      <c r="K76" s="84">
        <v>0</v>
      </c>
      <c r="L76" s="84">
        <v>0</v>
      </c>
      <c r="M76" s="84">
        <v>0</v>
      </c>
      <c r="N76" s="84">
        <v>0</v>
      </c>
    </row>
    <row r="77" spans="1:14" x14ac:dyDescent="0.25">
      <c r="A77" s="83" t="s">
        <v>1658</v>
      </c>
      <c r="B77" s="83" t="s">
        <v>1216</v>
      </c>
      <c r="C77" s="84">
        <v>0</v>
      </c>
      <c r="D77" s="84">
        <v>0</v>
      </c>
      <c r="E77" s="84">
        <v>0</v>
      </c>
      <c r="F77" s="84">
        <v>0</v>
      </c>
      <c r="G77" s="84">
        <v>0</v>
      </c>
      <c r="H77" s="84">
        <v>0</v>
      </c>
      <c r="I77" s="84">
        <v>0</v>
      </c>
      <c r="J77" s="84">
        <v>0</v>
      </c>
      <c r="K77" s="84">
        <v>0</v>
      </c>
      <c r="L77" s="84">
        <v>0</v>
      </c>
      <c r="M77" s="84">
        <v>0</v>
      </c>
      <c r="N77" s="84">
        <v>0</v>
      </c>
    </row>
    <row r="78" spans="1:14" ht="15.75" thickBot="1" x14ac:dyDescent="0.3">
      <c r="A78" s="95" t="s">
        <v>1215</v>
      </c>
      <c r="B78" s="96" t="s">
        <v>0</v>
      </c>
      <c r="C78" s="97">
        <v>0</v>
      </c>
      <c r="D78" s="97">
        <v>0</v>
      </c>
      <c r="E78" s="97">
        <v>0</v>
      </c>
      <c r="F78" s="97">
        <v>0</v>
      </c>
      <c r="G78" s="97">
        <v>0</v>
      </c>
      <c r="H78" s="97">
        <v>0</v>
      </c>
      <c r="I78" s="97">
        <v>0</v>
      </c>
      <c r="J78" s="97">
        <v>0</v>
      </c>
      <c r="K78" s="97">
        <v>0</v>
      </c>
      <c r="L78" s="97">
        <v>0</v>
      </c>
      <c r="M78" s="97">
        <v>0</v>
      </c>
      <c r="N78" s="97">
        <v>0</v>
      </c>
    </row>
    <row r="79" spans="1:14" ht="15.75" thickTop="1" x14ac:dyDescent="0.25"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</row>
    <row r="80" spans="1:14" ht="15.75" thickBot="1" x14ac:dyDescent="0.3">
      <c r="A80" s="98" t="s">
        <v>1657</v>
      </c>
      <c r="B80" s="98"/>
      <c r="C80" s="99">
        <v>0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99">
        <v>0</v>
      </c>
      <c r="J80" s="99">
        <v>0</v>
      </c>
      <c r="K80" s="99">
        <v>0</v>
      </c>
      <c r="L80" s="99">
        <v>0</v>
      </c>
      <c r="M80" s="99">
        <v>0</v>
      </c>
      <c r="N80" s="99">
        <v>0</v>
      </c>
    </row>
    <row r="81" spans="1:14" x14ac:dyDescent="0.25"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</row>
    <row r="82" spans="1:14" x14ac:dyDescent="0.25">
      <c r="A82" s="83" t="s">
        <v>1656</v>
      </c>
      <c r="C82" s="84">
        <v>0</v>
      </c>
      <c r="D82" s="84">
        <v>0</v>
      </c>
      <c r="E82" s="84">
        <v>0</v>
      </c>
      <c r="F82" s="84">
        <v>0</v>
      </c>
      <c r="G82" s="84">
        <v>0</v>
      </c>
      <c r="H82" s="84">
        <v>0</v>
      </c>
      <c r="I82" s="84">
        <v>0</v>
      </c>
      <c r="J82" s="84">
        <v>0</v>
      </c>
      <c r="K82" s="84">
        <v>0</v>
      </c>
      <c r="L82" s="84">
        <v>0</v>
      </c>
      <c r="M82" s="84">
        <v>0</v>
      </c>
      <c r="N82" s="84">
        <v>0</v>
      </c>
    </row>
    <row r="83" spans="1:14" x14ac:dyDescent="0.25">
      <c r="A83" s="83" t="s">
        <v>1655</v>
      </c>
      <c r="C83" s="84">
        <v>0</v>
      </c>
      <c r="D83" s="84">
        <v>0</v>
      </c>
      <c r="E83" s="84">
        <v>0</v>
      </c>
      <c r="F83" s="84">
        <v>0</v>
      </c>
      <c r="G83" s="84">
        <v>0</v>
      </c>
      <c r="H83" s="84">
        <v>0</v>
      </c>
      <c r="I83" s="84">
        <v>0</v>
      </c>
      <c r="J83" s="84">
        <v>0</v>
      </c>
      <c r="K83" s="84">
        <v>0</v>
      </c>
      <c r="L83" s="84">
        <v>0</v>
      </c>
      <c r="M83" s="84">
        <v>0</v>
      </c>
      <c r="N83" s="84">
        <v>0</v>
      </c>
    </row>
    <row r="84" spans="1:14" x14ac:dyDescent="0.25">
      <c r="A84" s="82" t="s">
        <v>1654</v>
      </c>
      <c r="B84" s="83" t="s">
        <v>0</v>
      </c>
      <c r="C84" s="102">
        <v>0</v>
      </c>
      <c r="D84" s="102">
        <v>0</v>
      </c>
      <c r="E84" s="102">
        <v>0</v>
      </c>
      <c r="F84" s="102">
        <v>0</v>
      </c>
      <c r="G84" s="102">
        <v>0</v>
      </c>
      <c r="H84" s="84">
        <v>0</v>
      </c>
      <c r="I84" s="102">
        <v>0</v>
      </c>
      <c r="J84" s="102">
        <v>0</v>
      </c>
      <c r="K84" s="102">
        <v>0</v>
      </c>
      <c r="L84" s="102">
        <v>0</v>
      </c>
      <c r="M84" s="102">
        <v>0</v>
      </c>
      <c r="N84" s="102">
        <v>0</v>
      </c>
    </row>
    <row r="85" spans="1:14" x14ac:dyDescent="0.25"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</row>
    <row r="86" spans="1:14" x14ac:dyDescent="0.25">
      <c r="A86" s="93"/>
      <c r="B86" s="93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</row>
    <row r="87" spans="1:14" x14ac:dyDescent="0.25"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</row>
    <row r="88" spans="1:14" x14ac:dyDescent="0.25">
      <c r="A88" s="82" t="s">
        <v>1653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</row>
    <row r="89" spans="1:14" x14ac:dyDescent="0.25">
      <c r="A89" s="82" t="s">
        <v>609</v>
      </c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</row>
    <row r="90" spans="1:14" x14ac:dyDescent="0.25">
      <c r="A90" s="83" t="s">
        <v>1652</v>
      </c>
      <c r="B90" s="83" t="s">
        <v>609</v>
      </c>
      <c r="C90" s="84">
        <v>1251.81</v>
      </c>
      <c r="D90" s="84">
        <v>1565.85</v>
      </c>
      <c r="E90" s="84">
        <v>1000</v>
      </c>
      <c r="F90" s="84">
        <v>1000</v>
      </c>
      <c r="G90" s="84">
        <v>1035.9100000000001</v>
      </c>
      <c r="H90" s="84">
        <v>1381.2133333333336</v>
      </c>
      <c r="I90" s="84">
        <v>1000</v>
      </c>
      <c r="J90" s="84">
        <v>1000</v>
      </c>
      <c r="K90" s="84">
        <v>1000</v>
      </c>
      <c r="L90" s="84">
        <v>1000</v>
      </c>
      <c r="M90" s="84">
        <v>1000</v>
      </c>
      <c r="N90" s="84">
        <v>1000</v>
      </c>
    </row>
    <row r="91" spans="1:14" ht="15.75" thickBot="1" x14ac:dyDescent="0.3">
      <c r="A91" s="85" t="s">
        <v>611</v>
      </c>
      <c r="B91" s="86" t="s">
        <v>0</v>
      </c>
      <c r="C91" s="87">
        <v>1251.81</v>
      </c>
      <c r="D91" s="87">
        <v>1565.85</v>
      </c>
      <c r="E91" s="87">
        <v>1000</v>
      </c>
      <c r="F91" s="87">
        <v>1000</v>
      </c>
      <c r="G91" s="87">
        <v>1035.9100000000001</v>
      </c>
      <c r="H91" s="87">
        <v>1381.2133333333336</v>
      </c>
      <c r="I91" s="87">
        <v>1000</v>
      </c>
      <c r="J91" s="87">
        <v>1000</v>
      </c>
      <c r="K91" s="87">
        <v>1000</v>
      </c>
      <c r="L91" s="87">
        <v>1000</v>
      </c>
      <c r="M91" s="87">
        <v>1000</v>
      </c>
      <c r="N91" s="87">
        <v>1000</v>
      </c>
    </row>
    <row r="92" spans="1:14" ht="15.75" thickTop="1" x14ac:dyDescent="0.25"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</row>
    <row r="93" spans="1:14" x14ac:dyDescent="0.25">
      <c r="A93" s="82" t="s">
        <v>374</v>
      </c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</row>
    <row r="94" spans="1:14" x14ac:dyDescent="0.25">
      <c r="A94" s="83" t="s">
        <v>1651</v>
      </c>
      <c r="B94" s="83" t="s">
        <v>1472</v>
      </c>
      <c r="C94" s="84">
        <v>0</v>
      </c>
      <c r="D94" s="84">
        <v>0</v>
      </c>
      <c r="E94" s="84">
        <v>0</v>
      </c>
      <c r="F94" s="84">
        <v>0</v>
      </c>
      <c r="G94" s="84">
        <v>0</v>
      </c>
      <c r="H94" s="84">
        <v>0</v>
      </c>
      <c r="I94" s="84">
        <v>0</v>
      </c>
      <c r="J94" s="84">
        <v>0</v>
      </c>
      <c r="K94" s="84">
        <v>0</v>
      </c>
      <c r="L94" s="84">
        <v>0</v>
      </c>
      <c r="M94" s="84">
        <v>0</v>
      </c>
      <c r="N94" s="84">
        <v>0</v>
      </c>
    </row>
    <row r="95" spans="1:14" x14ac:dyDescent="0.25">
      <c r="A95" s="83" t="s">
        <v>1650</v>
      </c>
      <c r="B95" s="83" t="s">
        <v>1649</v>
      </c>
      <c r="C95" s="84">
        <v>0</v>
      </c>
      <c r="D95" s="84">
        <v>0</v>
      </c>
      <c r="E95" s="84">
        <v>0</v>
      </c>
      <c r="F95" s="84">
        <v>0</v>
      </c>
      <c r="G95" s="84">
        <v>0</v>
      </c>
      <c r="H95" s="84">
        <v>0</v>
      </c>
      <c r="I95" s="84">
        <v>0</v>
      </c>
      <c r="J95" s="84">
        <v>0</v>
      </c>
      <c r="K95" s="84">
        <v>0</v>
      </c>
      <c r="L95" s="84">
        <v>0</v>
      </c>
      <c r="M95" s="84">
        <v>0</v>
      </c>
      <c r="N95" s="84">
        <v>0</v>
      </c>
    </row>
    <row r="96" spans="1:14" x14ac:dyDescent="0.25">
      <c r="A96" s="83" t="s">
        <v>1648</v>
      </c>
      <c r="B96" s="83" t="s">
        <v>1647</v>
      </c>
      <c r="C96" s="84">
        <v>0</v>
      </c>
      <c r="D96" s="84">
        <v>0</v>
      </c>
      <c r="E96" s="84">
        <v>0</v>
      </c>
      <c r="F96" s="84">
        <v>0</v>
      </c>
      <c r="G96" s="84">
        <v>0</v>
      </c>
      <c r="H96" s="84">
        <v>0</v>
      </c>
      <c r="I96" s="84">
        <v>0</v>
      </c>
      <c r="J96" s="84">
        <v>0</v>
      </c>
      <c r="K96" s="84">
        <v>0</v>
      </c>
      <c r="L96" s="84">
        <v>0</v>
      </c>
      <c r="M96" s="84">
        <v>0</v>
      </c>
      <c r="N96" s="84">
        <v>0</v>
      </c>
    </row>
    <row r="97" spans="1:14" ht="15.75" thickBot="1" x14ac:dyDescent="0.3">
      <c r="A97" s="85" t="s">
        <v>380</v>
      </c>
      <c r="B97" s="86" t="s">
        <v>0</v>
      </c>
      <c r="C97" s="87">
        <v>0</v>
      </c>
      <c r="D97" s="87">
        <v>0</v>
      </c>
      <c r="E97" s="87">
        <v>0</v>
      </c>
      <c r="F97" s="87">
        <v>0</v>
      </c>
      <c r="G97" s="87">
        <v>0</v>
      </c>
      <c r="H97" s="87">
        <v>0</v>
      </c>
      <c r="I97" s="87">
        <v>0</v>
      </c>
      <c r="J97" s="87">
        <v>0</v>
      </c>
      <c r="K97" s="87">
        <v>0</v>
      </c>
      <c r="L97" s="87">
        <v>0</v>
      </c>
      <c r="M97" s="87">
        <v>0</v>
      </c>
      <c r="N97" s="87">
        <v>0</v>
      </c>
    </row>
    <row r="98" spans="1:14" ht="15.75" thickTop="1" x14ac:dyDescent="0.25"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</row>
    <row r="99" spans="1:14" x14ac:dyDescent="0.25">
      <c r="A99" s="82" t="s">
        <v>381</v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</row>
    <row r="100" spans="1:14" x14ac:dyDescent="0.25">
      <c r="A100" s="83" t="s">
        <v>1646</v>
      </c>
      <c r="B100" s="83" t="s">
        <v>385</v>
      </c>
      <c r="C100" s="84">
        <v>0</v>
      </c>
      <c r="D100" s="84">
        <v>0</v>
      </c>
      <c r="E100" s="84">
        <v>0</v>
      </c>
      <c r="F100" s="84">
        <v>0</v>
      </c>
      <c r="G100" s="84">
        <v>0</v>
      </c>
      <c r="H100" s="84">
        <v>0</v>
      </c>
      <c r="I100" s="84">
        <v>0</v>
      </c>
      <c r="J100" s="84">
        <v>0</v>
      </c>
      <c r="K100" s="84">
        <v>0</v>
      </c>
      <c r="L100" s="84">
        <v>0</v>
      </c>
      <c r="M100" s="84">
        <v>0</v>
      </c>
      <c r="N100" s="84">
        <v>0</v>
      </c>
    </row>
    <row r="101" spans="1:14" x14ac:dyDescent="0.25">
      <c r="A101" s="83" t="s">
        <v>1645</v>
      </c>
      <c r="B101" s="83" t="s">
        <v>1644</v>
      </c>
      <c r="C101" s="84">
        <v>0</v>
      </c>
      <c r="D101" s="84">
        <v>3629.31</v>
      </c>
      <c r="E101" s="84">
        <v>0</v>
      </c>
      <c r="F101" s="84">
        <v>0</v>
      </c>
      <c r="G101" s="84">
        <v>0</v>
      </c>
      <c r="H101" s="84">
        <v>0</v>
      </c>
      <c r="I101" s="84">
        <v>0</v>
      </c>
      <c r="J101" s="84">
        <v>0</v>
      </c>
      <c r="K101" s="84">
        <v>0</v>
      </c>
      <c r="L101" s="84">
        <v>0</v>
      </c>
      <c r="M101" s="84">
        <v>0</v>
      </c>
      <c r="N101" s="84">
        <v>0</v>
      </c>
    </row>
    <row r="102" spans="1:14" x14ac:dyDescent="0.25">
      <c r="A102" s="83" t="s">
        <v>1643</v>
      </c>
      <c r="B102" s="83" t="s">
        <v>572</v>
      </c>
      <c r="C102" s="84">
        <v>0</v>
      </c>
      <c r="D102" s="84">
        <v>0</v>
      </c>
      <c r="E102" s="84">
        <v>0</v>
      </c>
      <c r="F102" s="84">
        <v>0</v>
      </c>
      <c r="G102" s="84">
        <v>0</v>
      </c>
      <c r="H102" s="84">
        <v>0</v>
      </c>
      <c r="I102" s="84">
        <v>0</v>
      </c>
      <c r="J102" s="84">
        <v>0</v>
      </c>
      <c r="K102" s="84">
        <v>0</v>
      </c>
      <c r="L102" s="84">
        <v>0</v>
      </c>
      <c r="M102" s="84">
        <v>0</v>
      </c>
      <c r="N102" s="84">
        <v>0</v>
      </c>
    </row>
    <row r="103" spans="1:14" x14ac:dyDescent="0.25">
      <c r="A103" s="83" t="s">
        <v>1642</v>
      </c>
      <c r="B103" s="83" t="s">
        <v>1641</v>
      </c>
      <c r="C103" s="84">
        <v>0</v>
      </c>
      <c r="D103" s="84">
        <v>0</v>
      </c>
      <c r="E103" s="84">
        <v>0</v>
      </c>
      <c r="F103" s="84">
        <v>0</v>
      </c>
      <c r="G103" s="84">
        <v>0</v>
      </c>
      <c r="H103" s="84">
        <v>0</v>
      </c>
      <c r="I103" s="84">
        <v>0</v>
      </c>
      <c r="J103" s="84">
        <v>0</v>
      </c>
      <c r="K103" s="84">
        <v>0</v>
      </c>
      <c r="L103" s="84">
        <v>0</v>
      </c>
      <c r="M103" s="84">
        <v>0</v>
      </c>
      <c r="N103" s="84">
        <v>0</v>
      </c>
    </row>
    <row r="104" spans="1:14" x14ac:dyDescent="0.25">
      <c r="A104" s="83" t="s">
        <v>1640</v>
      </c>
      <c r="B104" s="83" t="s">
        <v>1639</v>
      </c>
      <c r="C104" s="84">
        <v>0</v>
      </c>
      <c r="D104" s="84">
        <v>0</v>
      </c>
      <c r="E104" s="84">
        <v>0</v>
      </c>
      <c r="F104" s="84">
        <v>0</v>
      </c>
      <c r="G104" s="84">
        <v>0</v>
      </c>
      <c r="H104" s="84">
        <v>0</v>
      </c>
      <c r="I104" s="84">
        <v>0</v>
      </c>
      <c r="J104" s="84">
        <v>0</v>
      </c>
      <c r="K104" s="84">
        <v>0</v>
      </c>
      <c r="L104" s="84">
        <v>0</v>
      </c>
      <c r="M104" s="84">
        <v>0</v>
      </c>
      <c r="N104" s="84">
        <v>0</v>
      </c>
    </row>
    <row r="105" spans="1:14" x14ac:dyDescent="0.25">
      <c r="A105" s="83" t="s">
        <v>1638</v>
      </c>
      <c r="B105" s="83" t="s">
        <v>1637</v>
      </c>
      <c r="C105" s="84">
        <v>0</v>
      </c>
      <c r="D105" s="84">
        <v>25</v>
      </c>
      <c r="E105" s="84">
        <v>0</v>
      </c>
      <c r="F105" s="84">
        <v>0</v>
      </c>
      <c r="G105" s="84">
        <v>25</v>
      </c>
      <c r="H105" s="84">
        <v>33.333333333333329</v>
      </c>
      <c r="I105" s="84">
        <v>0</v>
      </c>
      <c r="J105" s="84">
        <v>0</v>
      </c>
      <c r="K105" s="84">
        <v>0</v>
      </c>
      <c r="L105" s="84">
        <v>0</v>
      </c>
      <c r="M105" s="84">
        <v>0</v>
      </c>
      <c r="N105" s="84">
        <v>0</v>
      </c>
    </row>
    <row r="106" spans="1:14" x14ac:dyDescent="0.25">
      <c r="A106" s="83" t="s">
        <v>1636</v>
      </c>
      <c r="B106" s="83" t="s">
        <v>1635</v>
      </c>
      <c r="C106" s="84">
        <v>0</v>
      </c>
      <c r="D106" s="84">
        <v>0</v>
      </c>
      <c r="E106" s="84">
        <v>0</v>
      </c>
      <c r="F106" s="84">
        <v>0</v>
      </c>
      <c r="G106" s="84">
        <v>0</v>
      </c>
      <c r="H106" s="84">
        <v>0</v>
      </c>
      <c r="I106" s="84">
        <v>0</v>
      </c>
      <c r="J106" s="84">
        <v>0</v>
      </c>
      <c r="K106" s="84">
        <v>0</v>
      </c>
      <c r="L106" s="84">
        <v>0</v>
      </c>
      <c r="M106" s="84">
        <v>0</v>
      </c>
      <c r="N106" s="84">
        <v>0</v>
      </c>
    </row>
    <row r="107" spans="1:14" x14ac:dyDescent="0.25">
      <c r="A107" s="83" t="s">
        <v>1634</v>
      </c>
      <c r="B107" s="83" t="s">
        <v>1633</v>
      </c>
      <c r="C107" s="84">
        <v>0</v>
      </c>
      <c r="D107" s="84">
        <v>0</v>
      </c>
      <c r="E107" s="84">
        <v>0</v>
      </c>
      <c r="F107" s="84">
        <v>0</v>
      </c>
      <c r="G107" s="84">
        <v>0</v>
      </c>
      <c r="H107" s="84">
        <v>0</v>
      </c>
      <c r="I107" s="84">
        <v>0</v>
      </c>
      <c r="J107" s="84">
        <v>0</v>
      </c>
      <c r="K107" s="84">
        <v>0</v>
      </c>
      <c r="L107" s="84">
        <v>0</v>
      </c>
      <c r="M107" s="84">
        <v>0</v>
      </c>
      <c r="N107" s="84">
        <v>0</v>
      </c>
    </row>
    <row r="108" spans="1:14" x14ac:dyDescent="0.25">
      <c r="A108" s="83" t="s">
        <v>1632</v>
      </c>
      <c r="B108" s="83" t="s">
        <v>405</v>
      </c>
      <c r="C108" s="84">
        <v>150</v>
      </c>
      <c r="D108" s="84">
        <v>613.32000000000005</v>
      </c>
      <c r="E108" s="84">
        <v>0</v>
      </c>
      <c r="F108" s="84">
        <v>0</v>
      </c>
      <c r="G108" s="84">
        <v>352.77</v>
      </c>
      <c r="H108" s="84">
        <v>470.36</v>
      </c>
      <c r="I108" s="84">
        <v>0</v>
      </c>
      <c r="J108" s="84">
        <v>0</v>
      </c>
      <c r="K108" s="84">
        <v>0</v>
      </c>
      <c r="L108" s="84">
        <v>0</v>
      </c>
      <c r="M108" s="84">
        <v>0</v>
      </c>
      <c r="N108" s="84">
        <v>0</v>
      </c>
    </row>
    <row r="109" spans="1:14" ht="15.75" thickBot="1" x14ac:dyDescent="0.3">
      <c r="A109" s="85" t="s">
        <v>408</v>
      </c>
      <c r="B109" s="86" t="s">
        <v>0</v>
      </c>
      <c r="C109" s="87">
        <v>150</v>
      </c>
      <c r="D109" s="87">
        <v>4267.63</v>
      </c>
      <c r="E109" s="87">
        <v>0</v>
      </c>
      <c r="F109" s="87">
        <v>0</v>
      </c>
      <c r="G109" s="87">
        <v>377.77</v>
      </c>
      <c r="H109" s="87">
        <v>503.69333333333333</v>
      </c>
      <c r="I109" s="87">
        <v>0</v>
      </c>
      <c r="J109" s="87">
        <v>0</v>
      </c>
      <c r="K109" s="87">
        <v>0</v>
      </c>
      <c r="L109" s="87">
        <v>0</v>
      </c>
      <c r="M109" s="87">
        <v>0</v>
      </c>
      <c r="N109" s="87">
        <v>0</v>
      </c>
    </row>
    <row r="110" spans="1:14" ht="15.75" thickTop="1" x14ac:dyDescent="0.25"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</row>
    <row r="111" spans="1:14" x14ac:dyDescent="0.25">
      <c r="A111" s="82" t="s">
        <v>686</v>
      </c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</row>
    <row r="112" spans="1:14" x14ac:dyDescent="0.25">
      <c r="A112" s="83" t="s">
        <v>1631</v>
      </c>
      <c r="B112" s="83" t="s">
        <v>1630</v>
      </c>
      <c r="C112" s="84">
        <v>0</v>
      </c>
      <c r="D112" s="84">
        <v>0</v>
      </c>
      <c r="E112" s="84">
        <v>0</v>
      </c>
      <c r="F112" s="84">
        <v>0</v>
      </c>
      <c r="G112" s="84">
        <v>0</v>
      </c>
      <c r="H112" s="84">
        <v>0</v>
      </c>
      <c r="I112" s="84">
        <v>0</v>
      </c>
      <c r="J112" s="84">
        <v>0</v>
      </c>
      <c r="K112" s="84">
        <v>0</v>
      </c>
      <c r="L112" s="84">
        <v>0</v>
      </c>
      <c r="M112" s="84">
        <v>0</v>
      </c>
      <c r="N112" s="84">
        <v>0</v>
      </c>
    </row>
    <row r="113" spans="1:14" x14ac:dyDescent="0.25">
      <c r="A113" s="83" t="s">
        <v>1629</v>
      </c>
      <c r="B113" s="83" t="s">
        <v>1628</v>
      </c>
      <c r="C113" s="84">
        <v>0</v>
      </c>
      <c r="D113" s="84">
        <v>0</v>
      </c>
      <c r="E113" s="84">
        <v>0</v>
      </c>
      <c r="F113" s="84">
        <v>0</v>
      </c>
      <c r="G113" s="84">
        <v>0</v>
      </c>
      <c r="H113" s="84">
        <v>0</v>
      </c>
      <c r="I113" s="84">
        <v>0</v>
      </c>
      <c r="J113" s="84">
        <v>0</v>
      </c>
      <c r="K113" s="84">
        <v>0</v>
      </c>
      <c r="L113" s="84">
        <v>0</v>
      </c>
      <c r="M113" s="84">
        <v>0</v>
      </c>
      <c r="N113" s="84">
        <v>0</v>
      </c>
    </row>
    <row r="114" spans="1:14" x14ac:dyDescent="0.25">
      <c r="A114" s="83" t="s">
        <v>1627</v>
      </c>
      <c r="B114" s="83" t="s">
        <v>1626</v>
      </c>
      <c r="C114" s="84">
        <v>0</v>
      </c>
      <c r="D114" s="84">
        <v>0</v>
      </c>
      <c r="E114" s="84">
        <v>0</v>
      </c>
      <c r="F114" s="84">
        <v>0</v>
      </c>
      <c r="G114" s="84">
        <v>0</v>
      </c>
      <c r="H114" s="84">
        <v>0</v>
      </c>
      <c r="I114" s="84">
        <v>0</v>
      </c>
      <c r="J114" s="84">
        <v>0</v>
      </c>
      <c r="K114" s="84">
        <v>0</v>
      </c>
      <c r="L114" s="84">
        <v>0</v>
      </c>
      <c r="M114" s="84">
        <v>0</v>
      </c>
      <c r="N114" s="84">
        <v>0</v>
      </c>
    </row>
    <row r="115" spans="1:14" x14ac:dyDescent="0.25">
      <c r="A115" s="83" t="s">
        <v>1625</v>
      </c>
      <c r="B115" s="83" t="s">
        <v>1624</v>
      </c>
      <c r="C115" s="84">
        <v>0</v>
      </c>
      <c r="D115" s="84">
        <v>0</v>
      </c>
      <c r="E115" s="84">
        <v>0</v>
      </c>
      <c r="F115" s="84">
        <v>0</v>
      </c>
      <c r="G115" s="84">
        <v>0</v>
      </c>
      <c r="H115" s="84">
        <v>0</v>
      </c>
      <c r="I115" s="84">
        <v>0</v>
      </c>
      <c r="J115" s="84">
        <v>0</v>
      </c>
      <c r="K115" s="84">
        <v>0</v>
      </c>
      <c r="L115" s="84">
        <v>0</v>
      </c>
      <c r="M115" s="84">
        <v>0</v>
      </c>
      <c r="N115" s="84">
        <v>0</v>
      </c>
    </row>
    <row r="116" spans="1:14" x14ac:dyDescent="0.25">
      <c r="A116" s="83" t="s">
        <v>1623</v>
      </c>
      <c r="B116" s="83" t="s">
        <v>1622</v>
      </c>
      <c r="C116" s="84">
        <v>0</v>
      </c>
      <c r="D116" s="84">
        <v>0</v>
      </c>
      <c r="E116" s="84">
        <v>0</v>
      </c>
      <c r="F116" s="84">
        <v>0</v>
      </c>
      <c r="G116" s="84">
        <v>0</v>
      </c>
      <c r="H116" s="84">
        <v>0</v>
      </c>
      <c r="I116" s="84">
        <v>0</v>
      </c>
      <c r="J116" s="84">
        <v>0</v>
      </c>
      <c r="K116" s="84">
        <v>0</v>
      </c>
      <c r="L116" s="84">
        <v>0</v>
      </c>
      <c r="M116" s="84">
        <v>0</v>
      </c>
      <c r="N116" s="84">
        <v>0</v>
      </c>
    </row>
    <row r="117" spans="1:14" x14ac:dyDescent="0.25">
      <c r="A117" s="83" t="s">
        <v>1621</v>
      </c>
      <c r="B117" s="83" t="s">
        <v>1620</v>
      </c>
      <c r="C117" s="84">
        <v>0</v>
      </c>
      <c r="D117" s="84">
        <v>0</v>
      </c>
      <c r="E117" s="84">
        <v>0</v>
      </c>
      <c r="F117" s="84">
        <v>0</v>
      </c>
      <c r="G117" s="84">
        <v>0</v>
      </c>
      <c r="H117" s="84">
        <v>0</v>
      </c>
      <c r="I117" s="84">
        <v>0</v>
      </c>
      <c r="J117" s="84">
        <v>0</v>
      </c>
      <c r="K117" s="84">
        <v>0</v>
      </c>
      <c r="L117" s="84">
        <v>0</v>
      </c>
      <c r="M117" s="84">
        <v>0</v>
      </c>
      <c r="N117" s="84">
        <v>0</v>
      </c>
    </row>
    <row r="118" spans="1:14" ht="15.75" thickBot="1" x14ac:dyDescent="0.3">
      <c r="A118" s="85" t="s">
        <v>691</v>
      </c>
      <c r="B118" s="86" t="s">
        <v>0</v>
      </c>
      <c r="C118" s="87">
        <v>0</v>
      </c>
      <c r="D118" s="87">
        <v>0</v>
      </c>
      <c r="E118" s="87">
        <v>0</v>
      </c>
      <c r="F118" s="87">
        <v>0</v>
      </c>
      <c r="G118" s="87">
        <v>0</v>
      </c>
      <c r="H118" s="87">
        <v>0</v>
      </c>
      <c r="I118" s="87">
        <v>0</v>
      </c>
      <c r="J118" s="87">
        <v>0</v>
      </c>
      <c r="K118" s="87">
        <v>0</v>
      </c>
      <c r="L118" s="87">
        <v>0</v>
      </c>
      <c r="M118" s="87">
        <v>0</v>
      </c>
      <c r="N118" s="87">
        <v>0</v>
      </c>
    </row>
    <row r="119" spans="1:14" ht="15.75" thickTop="1" x14ac:dyDescent="0.25"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</row>
    <row r="120" spans="1:14" x14ac:dyDescent="0.25">
      <c r="A120" s="82" t="s">
        <v>704</v>
      </c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</row>
    <row r="121" spans="1:14" x14ac:dyDescent="0.25">
      <c r="A121" s="83" t="s">
        <v>1619</v>
      </c>
      <c r="B121" s="83" t="s">
        <v>1618</v>
      </c>
      <c r="C121" s="84">
        <v>0</v>
      </c>
      <c r="D121" s="84">
        <v>378.98</v>
      </c>
      <c r="E121" s="84">
        <v>0</v>
      </c>
      <c r="F121" s="84">
        <v>0</v>
      </c>
      <c r="G121" s="84">
        <v>0</v>
      </c>
      <c r="H121" s="84">
        <v>0</v>
      </c>
      <c r="I121" s="84">
        <v>0</v>
      </c>
      <c r="J121" s="84">
        <v>0</v>
      </c>
      <c r="K121" s="84">
        <v>0</v>
      </c>
      <c r="L121" s="84">
        <v>0</v>
      </c>
      <c r="M121" s="84">
        <v>0</v>
      </c>
      <c r="N121" s="84">
        <v>0</v>
      </c>
    </row>
    <row r="122" spans="1:14" ht="15.75" thickBot="1" x14ac:dyDescent="0.3">
      <c r="A122" s="85" t="s">
        <v>707</v>
      </c>
      <c r="B122" s="86" t="s">
        <v>0</v>
      </c>
      <c r="C122" s="87">
        <v>0</v>
      </c>
      <c r="D122" s="87">
        <v>378.98</v>
      </c>
      <c r="E122" s="87">
        <v>0</v>
      </c>
      <c r="F122" s="87">
        <v>0</v>
      </c>
      <c r="G122" s="87">
        <v>0</v>
      </c>
      <c r="H122" s="87">
        <v>0</v>
      </c>
      <c r="I122" s="87">
        <v>0</v>
      </c>
      <c r="J122" s="87">
        <v>0</v>
      </c>
      <c r="K122" s="87">
        <v>0</v>
      </c>
      <c r="L122" s="87">
        <v>0</v>
      </c>
      <c r="M122" s="87">
        <v>0</v>
      </c>
      <c r="N122" s="87">
        <v>0</v>
      </c>
    </row>
    <row r="123" spans="1:14" ht="15.75" thickTop="1" x14ac:dyDescent="0.25"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</row>
    <row r="124" spans="1:14" x14ac:dyDescent="0.25">
      <c r="A124" s="82" t="s">
        <v>1423</v>
      </c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</row>
    <row r="125" spans="1:14" x14ac:dyDescent="0.25">
      <c r="A125" s="83" t="s">
        <v>1617</v>
      </c>
      <c r="B125" s="83" t="s">
        <v>742</v>
      </c>
      <c r="C125" s="84">
        <v>0</v>
      </c>
      <c r="D125" s="84">
        <v>0</v>
      </c>
      <c r="E125" s="84">
        <v>0</v>
      </c>
      <c r="F125" s="84">
        <v>0</v>
      </c>
      <c r="G125" s="84">
        <v>0</v>
      </c>
      <c r="H125" s="84">
        <v>0</v>
      </c>
      <c r="I125" s="84">
        <v>0</v>
      </c>
      <c r="J125" s="84">
        <v>0</v>
      </c>
      <c r="K125" s="84">
        <v>0</v>
      </c>
      <c r="L125" s="84">
        <v>0</v>
      </c>
      <c r="M125" s="84">
        <v>0</v>
      </c>
      <c r="N125" s="84">
        <v>0</v>
      </c>
    </row>
    <row r="126" spans="1:14" ht="15.75" thickBot="1" x14ac:dyDescent="0.3">
      <c r="A126" s="85" t="s">
        <v>1419</v>
      </c>
      <c r="B126" s="86" t="s">
        <v>0</v>
      </c>
      <c r="C126" s="87">
        <v>0</v>
      </c>
      <c r="D126" s="87">
        <v>0</v>
      </c>
      <c r="E126" s="87">
        <v>0</v>
      </c>
      <c r="F126" s="87">
        <v>0</v>
      </c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</row>
    <row r="127" spans="1:14" ht="15.75" thickTop="1" x14ac:dyDescent="0.25"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</row>
    <row r="128" spans="1:14" x14ac:dyDescent="0.25">
      <c r="A128" s="82" t="s">
        <v>236</v>
      </c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</row>
    <row r="129" spans="1:14" x14ac:dyDescent="0.25">
      <c r="A129" s="83" t="s">
        <v>1616</v>
      </c>
      <c r="B129" s="83" t="s">
        <v>749</v>
      </c>
      <c r="C129" s="84">
        <v>0</v>
      </c>
      <c r="D129" s="84">
        <v>0</v>
      </c>
      <c r="E129" s="84">
        <v>0</v>
      </c>
      <c r="F129" s="84">
        <v>0</v>
      </c>
      <c r="G129" s="84">
        <v>0</v>
      </c>
      <c r="H129" s="84">
        <v>0</v>
      </c>
      <c r="I129" s="84">
        <v>0</v>
      </c>
      <c r="J129" s="84">
        <v>0</v>
      </c>
      <c r="K129" s="84">
        <v>0</v>
      </c>
      <c r="L129" s="84">
        <v>0</v>
      </c>
      <c r="M129" s="84">
        <v>0</v>
      </c>
      <c r="N129" s="84">
        <v>0</v>
      </c>
    </row>
    <row r="130" spans="1:14" ht="15.75" thickBot="1" x14ac:dyDescent="0.3">
      <c r="A130" s="85" t="s">
        <v>245</v>
      </c>
      <c r="B130" s="86" t="s">
        <v>0</v>
      </c>
      <c r="C130" s="87">
        <v>0</v>
      </c>
      <c r="D130" s="87">
        <v>0</v>
      </c>
      <c r="E130" s="87">
        <v>0</v>
      </c>
      <c r="F130" s="87">
        <v>0</v>
      </c>
      <c r="G130" s="87">
        <v>0</v>
      </c>
      <c r="H130" s="87">
        <v>0</v>
      </c>
      <c r="I130" s="87">
        <v>0</v>
      </c>
      <c r="J130" s="87">
        <v>0</v>
      </c>
      <c r="K130" s="87">
        <v>0</v>
      </c>
      <c r="L130" s="87">
        <v>0</v>
      </c>
      <c r="M130" s="87">
        <v>0</v>
      </c>
      <c r="N130" s="87">
        <v>0</v>
      </c>
    </row>
    <row r="131" spans="1:14" ht="15.75" thickTop="1" x14ac:dyDescent="0.25"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</row>
    <row r="132" spans="1:14" x14ac:dyDescent="0.25">
      <c r="A132" s="82" t="s">
        <v>750</v>
      </c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</row>
    <row r="133" spans="1:14" x14ac:dyDescent="0.25">
      <c r="A133" s="83" t="s">
        <v>1615</v>
      </c>
      <c r="B133" s="83" t="s">
        <v>752</v>
      </c>
      <c r="C133" s="84">
        <v>0</v>
      </c>
      <c r="D133" s="84">
        <v>0</v>
      </c>
      <c r="E133" s="84">
        <v>0</v>
      </c>
      <c r="F133" s="84">
        <v>0</v>
      </c>
      <c r="G133" s="84">
        <v>0</v>
      </c>
      <c r="H133" s="84">
        <v>0</v>
      </c>
      <c r="I133" s="84">
        <v>0</v>
      </c>
      <c r="J133" s="84">
        <v>0</v>
      </c>
      <c r="K133" s="84">
        <v>0</v>
      </c>
      <c r="L133" s="84">
        <v>0</v>
      </c>
      <c r="M133" s="84">
        <v>0</v>
      </c>
      <c r="N133" s="84">
        <v>0</v>
      </c>
    </row>
    <row r="134" spans="1:14" ht="15.75" thickBot="1" x14ac:dyDescent="0.3">
      <c r="A134" s="85" t="s">
        <v>753</v>
      </c>
      <c r="B134" s="86" t="s">
        <v>0</v>
      </c>
      <c r="C134" s="87">
        <v>0</v>
      </c>
      <c r="D134" s="87">
        <v>0</v>
      </c>
      <c r="E134" s="87">
        <v>0</v>
      </c>
      <c r="F134" s="87">
        <v>0</v>
      </c>
      <c r="G134" s="87">
        <v>0</v>
      </c>
      <c r="H134" s="87">
        <v>0</v>
      </c>
      <c r="I134" s="87">
        <v>0</v>
      </c>
      <c r="J134" s="87">
        <v>0</v>
      </c>
      <c r="K134" s="87">
        <v>0</v>
      </c>
      <c r="L134" s="87">
        <v>0</v>
      </c>
      <c r="M134" s="87">
        <v>0</v>
      </c>
      <c r="N134" s="87">
        <v>0</v>
      </c>
    </row>
    <row r="135" spans="1:14" ht="15.75" thickTop="1" x14ac:dyDescent="0.25"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</row>
    <row r="136" spans="1:14" x14ac:dyDescent="0.25">
      <c r="A136" s="82" t="s">
        <v>754</v>
      </c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</row>
    <row r="137" spans="1:14" x14ac:dyDescent="0.25">
      <c r="A137" s="83" t="s">
        <v>1614</v>
      </c>
      <c r="B137" s="83" t="s">
        <v>754</v>
      </c>
      <c r="C137" s="84">
        <v>0</v>
      </c>
      <c r="D137" s="84">
        <v>0</v>
      </c>
      <c r="E137" s="84">
        <v>6500</v>
      </c>
      <c r="F137" s="84">
        <v>6500</v>
      </c>
      <c r="G137" s="84">
        <v>0</v>
      </c>
      <c r="H137" s="84">
        <v>6500</v>
      </c>
      <c r="I137" s="84">
        <v>6500</v>
      </c>
      <c r="J137" s="84">
        <v>6500</v>
      </c>
      <c r="K137" s="84">
        <v>6500</v>
      </c>
      <c r="L137" s="84">
        <v>6500</v>
      </c>
      <c r="M137" s="84">
        <v>6500</v>
      </c>
      <c r="N137" s="84">
        <v>6500</v>
      </c>
    </row>
    <row r="138" spans="1:14" x14ac:dyDescent="0.25">
      <c r="A138" s="83" t="s">
        <v>1613</v>
      </c>
      <c r="B138" s="83" t="s">
        <v>1177</v>
      </c>
      <c r="C138" s="84">
        <v>0</v>
      </c>
      <c r="D138" s="84">
        <v>0</v>
      </c>
      <c r="E138" s="84">
        <v>0</v>
      </c>
      <c r="F138" s="84">
        <v>0</v>
      </c>
      <c r="G138" s="84">
        <v>0</v>
      </c>
      <c r="H138" s="84">
        <v>0</v>
      </c>
      <c r="I138" s="84">
        <v>0</v>
      </c>
      <c r="J138" s="84">
        <v>0</v>
      </c>
      <c r="K138" s="84">
        <v>0</v>
      </c>
      <c r="L138" s="84">
        <v>0</v>
      </c>
      <c r="M138" s="84">
        <v>0</v>
      </c>
      <c r="N138" s="84">
        <v>0</v>
      </c>
    </row>
    <row r="139" spans="1:14" ht="15.75" thickBot="1" x14ac:dyDescent="0.3">
      <c r="A139" s="86" t="s">
        <v>764</v>
      </c>
      <c r="B139" s="86" t="s">
        <v>0</v>
      </c>
      <c r="C139" s="87">
        <v>0</v>
      </c>
      <c r="D139" s="87">
        <v>0</v>
      </c>
      <c r="E139" s="87">
        <v>6500</v>
      </c>
      <c r="F139" s="87">
        <v>6500</v>
      </c>
      <c r="G139" s="87">
        <v>0</v>
      </c>
      <c r="H139" s="87">
        <v>6500</v>
      </c>
      <c r="I139" s="87">
        <v>6500</v>
      </c>
      <c r="J139" s="87">
        <v>6500</v>
      </c>
      <c r="K139" s="87">
        <v>6500</v>
      </c>
      <c r="L139" s="87">
        <v>6500</v>
      </c>
      <c r="M139" s="87">
        <v>6500</v>
      </c>
      <c r="N139" s="87">
        <v>6500</v>
      </c>
    </row>
    <row r="140" spans="1:14" ht="15.75" thickTop="1" x14ac:dyDescent="0.25"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</row>
    <row r="141" spans="1:14" ht="15.75" thickBot="1" x14ac:dyDescent="0.3">
      <c r="A141" s="91" t="s">
        <v>1612</v>
      </c>
      <c r="B141" s="91"/>
      <c r="C141" s="92">
        <v>1401.81</v>
      </c>
      <c r="D141" s="92">
        <v>6212.4599999999991</v>
      </c>
      <c r="E141" s="92">
        <v>7500</v>
      </c>
      <c r="F141" s="92">
        <v>7500</v>
      </c>
      <c r="G141" s="92">
        <v>1413.68</v>
      </c>
      <c r="H141" s="92">
        <v>8384.9066666666677</v>
      </c>
      <c r="I141" s="92">
        <v>7500</v>
      </c>
      <c r="J141" s="92">
        <v>7500</v>
      </c>
      <c r="K141" s="92">
        <v>7500</v>
      </c>
      <c r="L141" s="92">
        <v>7500</v>
      </c>
      <c r="M141" s="92">
        <v>7500</v>
      </c>
      <c r="N141" s="92">
        <v>7500</v>
      </c>
    </row>
    <row r="142" spans="1:14" x14ac:dyDescent="0.25"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</row>
    <row r="143" spans="1:14" x14ac:dyDescent="0.25">
      <c r="A143" s="93"/>
      <c r="B143" s="93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</row>
    <row r="144" spans="1:14" x14ac:dyDescent="0.25"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</row>
    <row r="145" spans="1:14" x14ac:dyDescent="0.25">
      <c r="A145" s="82" t="s">
        <v>1611</v>
      </c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</row>
    <row r="146" spans="1:14" x14ac:dyDescent="0.25">
      <c r="A146" s="82" t="s">
        <v>442</v>
      </c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</row>
    <row r="147" spans="1:14" x14ac:dyDescent="0.25">
      <c r="A147" s="83" t="s">
        <v>1610</v>
      </c>
      <c r="B147" s="83" t="s">
        <v>110</v>
      </c>
      <c r="C147" s="84">
        <v>0</v>
      </c>
      <c r="D147" s="84">
        <v>0</v>
      </c>
      <c r="E147" s="84">
        <v>0</v>
      </c>
      <c r="F147" s="84">
        <v>0</v>
      </c>
      <c r="G147" s="84">
        <v>0</v>
      </c>
      <c r="H147" s="84">
        <v>0</v>
      </c>
      <c r="I147" s="84">
        <v>0</v>
      </c>
      <c r="J147" s="84">
        <v>0</v>
      </c>
      <c r="K147" s="84">
        <v>0</v>
      </c>
      <c r="L147" s="84">
        <v>0</v>
      </c>
      <c r="M147" s="84">
        <v>0</v>
      </c>
      <c r="N147" s="84">
        <v>0</v>
      </c>
    </row>
    <row r="148" spans="1:14" x14ac:dyDescent="0.25">
      <c r="A148" s="83" t="s">
        <v>1609</v>
      </c>
      <c r="B148" s="83" t="s">
        <v>1608</v>
      </c>
      <c r="C148" s="84">
        <v>0</v>
      </c>
      <c r="D148" s="84">
        <v>0</v>
      </c>
      <c r="E148" s="84">
        <v>0</v>
      </c>
      <c r="F148" s="84">
        <v>0</v>
      </c>
      <c r="G148" s="84">
        <v>0</v>
      </c>
      <c r="H148" s="84">
        <v>0</v>
      </c>
      <c r="I148" s="84">
        <v>0</v>
      </c>
      <c r="J148" s="84">
        <v>0</v>
      </c>
      <c r="K148" s="84">
        <v>0</v>
      </c>
      <c r="L148" s="84">
        <v>0</v>
      </c>
      <c r="M148" s="84">
        <v>0</v>
      </c>
      <c r="N148" s="84">
        <v>0</v>
      </c>
    </row>
    <row r="149" spans="1:14" x14ac:dyDescent="0.25">
      <c r="A149" s="83" t="s">
        <v>1607</v>
      </c>
      <c r="B149" s="83" t="s">
        <v>1606</v>
      </c>
      <c r="C149" s="84">
        <v>0</v>
      </c>
      <c r="D149" s="84">
        <v>0</v>
      </c>
      <c r="E149" s="84">
        <v>0</v>
      </c>
      <c r="F149" s="84">
        <v>0</v>
      </c>
      <c r="G149" s="84">
        <v>0</v>
      </c>
      <c r="H149" s="84">
        <v>0</v>
      </c>
      <c r="I149" s="84">
        <v>0</v>
      </c>
      <c r="J149" s="84">
        <v>0</v>
      </c>
      <c r="K149" s="84">
        <v>0</v>
      </c>
      <c r="L149" s="84">
        <v>0</v>
      </c>
      <c r="M149" s="84">
        <v>0</v>
      </c>
      <c r="N149" s="84">
        <v>0</v>
      </c>
    </row>
    <row r="150" spans="1:14" x14ac:dyDescent="0.25">
      <c r="A150" s="83" t="s">
        <v>1605</v>
      </c>
      <c r="B150" s="83" t="s">
        <v>6</v>
      </c>
      <c r="C150" s="84">
        <v>0</v>
      </c>
      <c r="D150" s="84">
        <v>0</v>
      </c>
      <c r="E150" s="84">
        <v>0</v>
      </c>
      <c r="F150" s="84">
        <v>0</v>
      </c>
      <c r="G150" s="84">
        <v>0</v>
      </c>
      <c r="H150" s="84">
        <v>0</v>
      </c>
      <c r="I150" s="84">
        <v>0</v>
      </c>
      <c r="J150" s="84">
        <v>0</v>
      </c>
      <c r="K150" s="84">
        <v>0</v>
      </c>
      <c r="L150" s="84">
        <v>0</v>
      </c>
      <c r="M150" s="84">
        <v>0</v>
      </c>
      <c r="N150" s="84">
        <v>0</v>
      </c>
    </row>
    <row r="151" spans="1:14" x14ac:dyDescent="0.25">
      <c r="A151" s="83" t="s">
        <v>1604</v>
      </c>
      <c r="B151" s="83" t="s">
        <v>8</v>
      </c>
      <c r="C151" s="84">
        <v>0</v>
      </c>
      <c r="D151" s="84">
        <v>0</v>
      </c>
      <c r="E151" s="84">
        <v>0</v>
      </c>
      <c r="F151" s="84">
        <v>0</v>
      </c>
      <c r="G151" s="84">
        <v>0</v>
      </c>
      <c r="H151" s="84">
        <v>0</v>
      </c>
      <c r="I151" s="84">
        <v>0</v>
      </c>
      <c r="J151" s="84">
        <v>0</v>
      </c>
      <c r="K151" s="84">
        <v>0</v>
      </c>
      <c r="L151" s="84">
        <v>0</v>
      </c>
      <c r="M151" s="84">
        <v>0</v>
      </c>
      <c r="N151" s="84">
        <v>0</v>
      </c>
    </row>
    <row r="152" spans="1:14" x14ac:dyDescent="0.25">
      <c r="A152" s="83" t="s">
        <v>1603</v>
      </c>
      <c r="B152" s="83" t="s">
        <v>10</v>
      </c>
      <c r="C152" s="84">
        <v>0</v>
      </c>
      <c r="D152" s="84">
        <v>0</v>
      </c>
      <c r="E152" s="84">
        <v>0</v>
      </c>
      <c r="F152" s="84">
        <v>0</v>
      </c>
      <c r="G152" s="84">
        <v>0</v>
      </c>
      <c r="H152" s="84">
        <v>0</v>
      </c>
      <c r="I152" s="84">
        <v>0</v>
      </c>
      <c r="J152" s="84">
        <v>0</v>
      </c>
      <c r="K152" s="84">
        <v>0</v>
      </c>
      <c r="L152" s="84">
        <v>0</v>
      </c>
      <c r="M152" s="84">
        <v>0</v>
      </c>
      <c r="N152" s="84">
        <v>0</v>
      </c>
    </row>
    <row r="153" spans="1:14" x14ac:dyDescent="0.25">
      <c r="A153" s="83" t="s">
        <v>1602</v>
      </c>
      <c r="B153" s="83" t="s">
        <v>117</v>
      </c>
      <c r="C153" s="84">
        <v>0</v>
      </c>
      <c r="D153" s="84">
        <v>0</v>
      </c>
      <c r="E153" s="84">
        <v>0</v>
      </c>
      <c r="F153" s="84">
        <v>0</v>
      </c>
      <c r="G153" s="84">
        <v>0</v>
      </c>
      <c r="H153" s="84">
        <v>0</v>
      </c>
      <c r="I153" s="84">
        <v>0</v>
      </c>
      <c r="J153" s="84">
        <v>0</v>
      </c>
      <c r="K153" s="84">
        <v>0</v>
      </c>
      <c r="L153" s="84">
        <v>0</v>
      </c>
      <c r="M153" s="84">
        <v>0</v>
      </c>
      <c r="N153" s="84">
        <v>0</v>
      </c>
    </row>
    <row r="154" spans="1:14" x14ac:dyDescent="0.25">
      <c r="A154" s="83" t="s">
        <v>1601</v>
      </c>
      <c r="B154" s="83" t="s">
        <v>12</v>
      </c>
      <c r="C154" s="84">
        <v>0</v>
      </c>
      <c r="D154" s="84">
        <v>0</v>
      </c>
      <c r="E154" s="84">
        <v>0</v>
      </c>
      <c r="F154" s="84">
        <v>0</v>
      </c>
      <c r="G154" s="84">
        <v>0</v>
      </c>
      <c r="H154" s="84">
        <v>0</v>
      </c>
      <c r="I154" s="84">
        <v>0</v>
      </c>
      <c r="J154" s="84">
        <v>0</v>
      </c>
      <c r="K154" s="84">
        <v>0</v>
      </c>
      <c r="L154" s="84">
        <v>0</v>
      </c>
      <c r="M154" s="84">
        <v>0</v>
      </c>
      <c r="N154" s="84">
        <v>0</v>
      </c>
    </row>
    <row r="155" spans="1:14" x14ac:dyDescent="0.25">
      <c r="A155" s="83" t="s">
        <v>1600</v>
      </c>
      <c r="B155" s="83" t="s">
        <v>162</v>
      </c>
      <c r="C155" s="84">
        <v>0</v>
      </c>
      <c r="D155" s="84">
        <v>0</v>
      </c>
      <c r="E155" s="84">
        <v>0</v>
      </c>
      <c r="F155" s="84">
        <v>0</v>
      </c>
      <c r="G155" s="84">
        <v>0</v>
      </c>
      <c r="H155" s="84">
        <v>0</v>
      </c>
      <c r="I155" s="84">
        <v>0</v>
      </c>
      <c r="J155" s="84">
        <v>0</v>
      </c>
      <c r="K155" s="84">
        <v>0</v>
      </c>
      <c r="L155" s="84">
        <v>0</v>
      </c>
      <c r="M155" s="84">
        <v>0</v>
      </c>
      <c r="N155" s="84">
        <v>0</v>
      </c>
    </row>
    <row r="156" spans="1:14" x14ac:dyDescent="0.25">
      <c r="A156" s="83" t="s">
        <v>1599</v>
      </c>
      <c r="B156" s="83" t="s">
        <v>14</v>
      </c>
      <c r="C156" s="84">
        <v>0</v>
      </c>
      <c r="D156" s="84">
        <v>0</v>
      </c>
      <c r="E156" s="84">
        <v>0</v>
      </c>
      <c r="F156" s="84">
        <v>0</v>
      </c>
      <c r="G156" s="84">
        <v>0</v>
      </c>
      <c r="H156" s="84">
        <v>0</v>
      </c>
      <c r="I156" s="84">
        <v>0</v>
      </c>
      <c r="J156" s="84">
        <v>0</v>
      </c>
      <c r="K156" s="84">
        <v>0</v>
      </c>
      <c r="L156" s="84">
        <v>0</v>
      </c>
      <c r="M156" s="84">
        <v>0</v>
      </c>
      <c r="N156" s="84">
        <v>0</v>
      </c>
    </row>
    <row r="157" spans="1:14" x14ac:dyDescent="0.25">
      <c r="A157" s="83" t="s">
        <v>1598</v>
      </c>
      <c r="B157" s="83" t="s">
        <v>121</v>
      </c>
      <c r="C157" s="84">
        <v>0</v>
      </c>
      <c r="D157" s="84">
        <v>0</v>
      </c>
      <c r="E157" s="84">
        <v>0</v>
      </c>
      <c r="F157" s="84">
        <v>0</v>
      </c>
      <c r="G157" s="84">
        <v>0</v>
      </c>
      <c r="H157" s="84">
        <v>0</v>
      </c>
      <c r="I157" s="84">
        <v>0</v>
      </c>
      <c r="J157" s="84">
        <v>0</v>
      </c>
      <c r="K157" s="84">
        <v>0</v>
      </c>
      <c r="L157" s="84">
        <v>0</v>
      </c>
      <c r="M157" s="84">
        <v>0</v>
      </c>
      <c r="N157" s="84">
        <v>0</v>
      </c>
    </row>
    <row r="158" spans="1:14" x14ac:dyDescent="0.25">
      <c r="A158" s="83" t="s">
        <v>1597</v>
      </c>
      <c r="B158" s="83" t="s">
        <v>468</v>
      </c>
      <c r="C158" s="84">
        <v>0</v>
      </c>
      <c r="D158" s="84">
        <v>0</v>
      </c>
      <c r="E158" s="84">
        <v>0</v>
      </c>
      <c r="F158" s="84">
        <v>0</v>
      </c>
      <c r="G158" s="84">
        <v>0</v>
      </c>
      <c r="H158" s="84">
        <v>0</v>
      </c>
      <c r="I158" s="84">
        <v>0</v>
      </c>
      <c r="J158" s="84">
        <v>0</v>
      </c>
      <c r="K158" s="84">
        <v>0</v>
      </c>
      <c r="L158" s="84">
        <v>0</v>
      </c>
      <c r="M158" s="84">
        <v>0</v>
      </c>
      <c r="N158" s="84">
        <v>0</v>
      </c>
    </row>
    <row r="159" spans="1:14" x14ac:dyDescent="0.25">
      <c r="A159" s="83" t="s">
        <v>1596</v>
      </c>
      <c r="B159" s="83" t="s">
        <v>169</v>
      </c>
      <c r="C159" s="84">
        <v>0</v>
      </c>
      <c r="D159" s="84">
        <v>0</v>
      </c>
      <c r="E159" s="84">
        <v>0</v>
      </c>
      <c r="F159" s="84">
        <v>0</v>
      </c>
      <c r="G159" s="84">
        <v>0</v>
      </c>
      <c r="H159" s="84">
        <v>0</v>
      </c>
      <c r="I159" s="84">
        <v>0</v>
      </c>
      <c r="J159" s="84">
        <v>0</v>
      </c>
      <c r="K159" s="84">
        <v>0</v>
      </c>
      <c r="L159" s="84">
        <v>0</v>
      </c>
      <c r="M159" s="84">
        <v>0</v>
      </c>
      <c r="N159" s="84">
        <v>0</v>
      </c>
    </row>
    <row r="160" spans="1:14" x14ac:dyDescent="0.25">
      <c r="A160" s="83" t="s">
        <v>1595</v>
      </c>
      <c r="B160" s="83" t="s">
        <v>172</v>
      </c>
      <c r="C160" s="84">
        <v>0</v>
      </c>
      <c r="D160" s="84">
        <v>0</v>
      </c>
      <c r="E160" s="84">
        <v>0</v>
      </c>
      <c r="F160" s="84">
        <v>0</v>
      </c>
      <c r="G160" s="84">
        <v>0</v>
      </c>
      <c r="H160" s="84">
        <v>0</v>
      </c>
      <c r="I160" s="84">
        <v>0</v>
      </c>
      <c r="J160" s="84">
        <v>0</v>
      </c>
      <c r="K160" s="84">
        <v>0</v>
      </c>
      <c r="L160" s="84">
        <v>0</v>
      </c>
      <c r="M160" s="84">
        <v>0</v>
      </c>
      <c r="N160" s="84">
        <v>0</v>
      </c>
    </row>
    <row r="161" spans="1:14" x14ac:dyDescent="0.25">
      <c r="A161" s="83" t="s">
        <v>1594</v>
      </c>
      <c r="B161" s="83" t="s">
        <v>264</v>
      </c>
      <c r="C161" s="84">
        <v>0</v>
      </c>
      <c r="D161" s="84">
        <v>0</v>
      </c>
      <c r="E161" s="84">
        <v>0</v>
      </c>
      <c r="F161" s="84">
        <v>0</v>
      </c>
      <c r="G161" s="84">
        <v>0</v>
      </c>
      <c r="H161" s="84">
        <v>0</v>
      </c>
      <c r="I161" s="84">
        <v>0</v>
      </c>
      <c r="J161" s="84">
        <v>0</v>
      </c>
      <c r="K161" s="84">
        <v>0</v>
      </c>
      <c r="L161" s="84">
        <v>0</v>
      </c>
      <c r="M161" s="84">
        <v>0</v>
      </c>
      <c r="N161" s="84">
        <v>0</v>
      </c>
    </row>
    <row r="162" spans="1:14" x14ac:dyDescent="0.25">
      <c r="A162" s="83" t="s">
        <v>1593</v>
      </c>
      <c r="B162" s="83" t="s">
        <v>268</v>
      </c>
      <c r="C162" s="84">
        <v>0</v>
      </c>
      <c r="D162" s="84">
        <v>0</v>
      </c>
      <c r="E162" s="84">
        <v>0</v>
      </c>
      <c r="F162" s="84">
        <v>0</v>
      </c>
      <c r="G162" s="84">
        <v>0</v>
      </c>
      <c r="H162" s="84">
        <v>0</v>
      </c>
      <c r="I162" s="84">
        <v>0</v>
      </c>
      <c r="J162" s="84">
        <v>0</v>
      </c>
      <c r="K162" s="84">
        <v>0</v>
      </c>
      <c r="L162" s="84">
        <v>0</v>
      </c>
      <c r="M162" s="84">
        <v>0</v>
      </c>
      <c r="N162" s="84">
        <v>0</v>
      </c>
    </row>
    <row r="163" spans="1:14" x14ac:dyDescent="0.25">
      <c r="A163" s="83" t="s">
        <v>1592</v>
      </c>
      <c r="B163" s="83" t="s">
        <v>41</v>
      </c>
      <c r="C163" s="84">
        <v>0</v>
      </c>
      <c r="D163" s="84">
        <v>0</v>
      </c>
      <c r="E163" s="84">
        <v>0</v>
      </c>
      <c r="F163" s="84">
        <v>0</v>
      </c>
      <c r="G163" s="84">
        <v>0</v>
      </c>
      <c r="H163" s="84">
        <v>0</v>
      </c>
      <c r="I163" s="84">
        <v>0</v>
      </c>
      <c r="J163" s="84">
        <v>0</v>
      </c>
      <c r="K163" s="84">
        <v>0</v>
      </c>
      <c r="L163" s="84">
        <v>0</v>
      </c>
      <c r="M163" s="84">
        <v>0</v>
      </c>
      <c r="N163" s="84">
        <v>0</v>
      </c>
    </row>
    <row r="164" spans="1:14" x14ac:dyDescent="0.25">
      <c r="A164" s="83" t="s">
        <v>1591</v>
      </c>
      <c r="B164" s="83" t="s">
        <v>16</v>
      </c>
      <c r="C164" s="84">
        <v>0</v>
      </c>
      <c r="D164" s="84">
        <v>354.42</v>
      </c>
      <c r="E164" s="84">
        <v>0</v>
      </c>
      <c r="F164" s="84">
        <v>0</v>
      </c>
      <c r="G164" s="84">
        <v>205.66</v>
      </c>
      <c r="H164" s="84">
        <v>274.21333333333331</v>
      </c>
      <c r="I164" s="84">
        <v>0</v>
      </c>
      <c r="J164" s="84">
        <v>0</v>
      </c>
      <c r="K164" s="84">
        <v>0</v>
      </c>
      <c r="L164" s="84">
        <v>0</v>
      </c>
      <c r="M164" s="84">
        <v>0</v>
      </c>
      <c r="N164" s="84">
        <v>0</v>
      </c>
    </row>
    <row r="165" spans="1:14" x14ac:dyDescent="0.25">
      <c r="A165" s="83" t="s">
        <v>1590</v>
      </c>
      <c r="B165" s="83" t="s">
        <v>126</v>
      </c>
      <c r="C165" s="84">
        <v>8175.3</v>
      </c>
      <c r="D165" s="84">
        <v>1425.46</v>
      </c>
      <c r="E165" s="84">
        <v>5000</v>
      </c>
      <c r="F165" s="84">
        <v>5000</v>
      </c>
      <c r="G165" s="84">
        <v>0</v>
      </c>
      <c r="H165" s="84">
        <v>0</v>
      </c>
      <c r="I165" s="84">
        <v>5000</v>
      </c>
      <c r="J165" s="84">
        <v>5000</v>
      </c>
      <c r="K165" s="84">
        <v>5000</v>
      </c>
      <c r="L165" s="84">
        <v>5000</v>
      </c>
      <c r="M165" s="84">
        <v>5000</v>
      </c>
      <c r="N165" s="84">
        <v>5000</v>
      </c>
    </row>
    <row r="166" spans="1:14" x14ac:dyDescent="0.25">
      <c r="A166" s="83" t="s">
        <v>1589</v>
      </c>
      <c r="B166" s="83" t="s">
        <v>1588</v>
      </c>
      <c r="C166" s="84">
        <v>0</v>
      </c>
      <c r="D166" s="84">
        <v>0</v>
      </c>
      <c r="E166" s="84">
        <v>0</v>
      </c>
      <c r="F166" s="84">
        <v>0</v>
      </c>
      <c r="G166" s="84">
        <v>0</v>
      </c>
      <c r="H166" s="84">
        <v>0</v>
      </c>
      <c r="I166" s="84">
        <v>0</v>
      </c>
      <c r="J166" s="84">
        <v>0</v>
      </c>
      <c r="K166" s="84">
        <v>0</v>
      </c>
      <c r="L166" s="84">
        <v>0</v>
      </c>
      <c r="M166" s="84">
        <v>0</v>
      </c>
      <c r="N166" s="84">
        <v>0</v>
      </c>
    </row>
    <row r="167" spans="1:14" x14ac:dyDescent="0.25">
      <c r="A167" s="83" t="s">
        <v>1587</v>
      </c>
      <c r="B167" s="83" t="s">
        <v>1586</v>
      </c>
      <c r="C167" s="84">
        <v>9292.6200000000008</v>
      </c>
      <c r="D167" s="84">
        <v>0</v>
      </c>
      <c r="E167" s="84">
        <v>0</v>
      </c>
      <c r="F167" s="84">
        <v>0</v>
      </c>
      <c r="G167" s="84">
        <v>0</v>
      </c>
      <c r="H167" s="84">
        <v>0</v>
      </c>
      <c r="I167" s="84">
        <v>0</v>
      </c>
      <c r="J167" s="84">
        <v>0</v>
      </c>
      <c r="K167" s="84">
        <v>0</v>
      </c>
      <c r="L167" s="84">
        <v>0</v>
      </c>
      <c r="M167" s="84">
        <v>0</v>
      </c>
      <c r="N167" s="84">
        <v>0</v>
      </c>
    </row>
    <row r="168" spans="1:14" x14ac:dyDescent="0.25">
      <c r="A168" s="83" t="s">
        <v>1585</v>
      </c>
      <c r="B168" s="83" t="s">
        <v>106</v>
      </c>
      <c r="C168" s="84">
        <v>73209.5</v>
      </c>
      <c r="D168" s="84">
        <v>13894.05</v>
      </c>
      <c r="E168" s="84">
        <v>2500</v>
      </c>
      <c r="F168" s="84">
        <v>2500</v>
      </c>
      <c r="G168" s="84">
        <v>51.25</v>
      </c>
      <c r="H168" s="84">
        <v>68.333333333333343</v>
      </c>
      <c r="I168" s="84">
        <v>2500</v>
      </c>
      <c r="J168" s="84">
        <v>2500</v>
      </c>
      <c r="K168" s="84">
        <v>2500</v>
      </c>
      <c r="L168" s="84">
        <v>2500</v>
      </c>
      <c r="M168" s="84">
        <v>2500</v>
      </c>
      <c r="N168" s="84">
        <v>2500</v>
      </c>
    </row>
    <row r="169" spans="1:14" x14ac:dyDescent="0.25">
      <c r="A169" s="83" t="s">
        <v>1584</v>
      </c>
      <c r="B169" s="83" t="s">
        <v>1583</v>
      </c>
      <c r="C169" s="84">
        <v>0</v>
      </c>
      <c r="D169" s="84">
        <v>0</v>
      </c>
      <c r="E169" s="84">
        <v>0</v>
      </c>
      <c r="F169" s="84">
        <v>0</v>
      </c>
      <c r="G169" s="84">
        <v>0</v>
      </c>
      <c r="H169" s="84">
        <v>0</v>
      </c>
      <c r="I169" s="84">
        <v>0</v>
      </c>
      <c r="J169" s="84">
        <v>0</v>
      </c>
      <c r="K169" s="84">
        <v>0</v>
      </c>
      <c r="L169" s="84">
        <v>0</v>
      </c>
      <c r="M169" s="84">
        <v>0</v>
      </c>
      <c r="N169" s="84">
        <v>0</v>
      </c>
    </row>
    <row r="170" spans="1:14" x14ac:dyDescent="0.25">
      <c r="A170" s="83" t="s">
        <v>1582</v>
      </c>
      <c r="B170" s="83" t="s">
        <v>75</v>
      </c>
      <c r="C170" s="84">
        <v>88</v>
      </c>
      <c r="D170" s="84">
        <v>48</v>
      </c>
      <c r="E170" s="84">
        <v>0</v>
      </c>
      <c r="F170" s="84">
        <v>0</v>
      </c>
      <c r="G170" s="84">
        <v>60</v>
      </c>
      <c r="H170" s="84">
        <v>80</v>
      </c>
      <c r="I170" s="84">
        <v>0</v>
      </c>
      <c r="J170" s="84">
        <v>0</v>
      </c>
      <c r="K170" s="84">
        <v>0</v>
      </c>
      <c r="L170" s="84">
        <v>0</v>
      </c>
      <c r="M170" s="84">
        <v>0</v>
      </c>
      <c r="N170" s="84">
        <v>0</v>
      </c>
    </row>
    <row r="171" spans="1:14" x14ac:dyDescent="0.25">
      <c r="A171" s="83" t="s">
        <v>1581</v>
      </c>
      <c r="B171" s="83" t="s">
        <v>128</v>
      </c>
      <c r="C171" s="84">
        <v>0</v>
      </c>
      <c r="D171" s="84">
        <v>0</v>
      </c>
      <c r="E171" s="84">
        <v>0</v>
      </c>
      <c r="F171" s="84">
        <v>0</v>
      </c>
      <c r="G171" s="84">
        <v>0</v>
      </c>
      <c r="H171" s="84">
        <v>0</v>
      </c>
      <c r="I171" s="84">
        <v>0</v>
      </c>
      <c r="J171" s="84">
        <v>0</v>
      </c>
      <c r="K171" s="84">
        <v>0</v>
      </c>
      <c r="L171" s="84">
        <v>0</v>
      </c>
      <c r="M171" s="84">
        <v>0</v>
      </c>
      <c r="N171" s="84">
        <v>0</v>
      </c>
    </row>
    <row r="172" spans="1:14" x14ac:dyDescent="0.25">
      <c r="A172" s="83" t="s">
        <v>1580</v>
      </c>
      <c r="B172" s="83" t="s">
        <v>77</v>
      </c>
      <c r="C172" s="84">
        <v>0</v>
      </c>
      <c r="D172" s="84">
        <v>0</v>
      </c>
      <c r="E172" s="84">
        <v>0</v>
      </c>
      <c r="F172" s="84">
        <v>0</v>
      </c>
      <c r="G172" s="84">
        <v>0</v>
      </c>
      <c r="H172" s="84">
        <v>0</v>
      </c>
      <c r="I172" s="84">
        <v>0</v>
      </c>
      <c r="J172" s="84">
        <v>0</v>
      </c>
      <c r="K172" s="84">
        <v>0</v>
      </c>
      <c r="L172" s="84">
        <v>0</v>
      </c>
      <c r="M172" s="84">
        <v>0</v>
      </c>
      <c r="N172" s="84">
        <v>0</v>
      </c>
    </row>
    <row r="173" spans="1:14" x14ac:dyDescent="0.25">
      <c r="A173" s="83" t="s">
        <v>1579</v>
      </c>
      <c r="B173" s="83" t="s">
        <v>18</v>
      </c>
      <c r="C173" s="84">
        <v>0</v>
      </c>
      <c r="D173" s="84">
        <v>0</v>
      </c>
      <c r="E173" s="84">
        <v>0</v>
      </c>
      <c r="F173" s="84">
        <v>0</v>
      </c>
      <c r="G173" s="84">
        <v>0</v>
      </c>
      <c r="H173" s="84">
        <v>0</v>
      </c>
      <c r="I173" s="84">
        <v>0</v>
      </c>
      <c r="J173" s="84">
        <v>0</v>
      </c>
      <c r="K173" s="84">
        <v>0</v>
      </c>
      <c r="L173" s="84">
        <v>0</v>
      </c>
      <c r="M173" s="84">
        <v>0</v>
      </c>
      <c r="N173" s="84">
        <v>0</v>
      </c>
    </row>
    <row r="174" spans="1:14" x14ac:dyDescent="0.25">
      <c r="A174" s="83" t="s">
        <v>1578</v>
      </c>
      <c r="B174" s="83" t="s">
        <v>20</v>
      </c>
      <c r="C174" s="84">
        <v>0</v>
      </c>
      <c r="D174" s="84">
        <v>0</v>
      </c>
      <c r="E174" s="84">
        <v>0</v>
      </c>
      <c r="F174" s="84">
        <v>0</v>
      </c>
      <c r="G174" s="84">
        <v>0</v>
      </c>
      <c r="H174" s="84">
        <v>0</v>
      </c>
      <c r="I174" s="84">
        <v>0</v>
      </c>
      <c r="J174" s="84">
        <v>0</v>
      </c>
      <c r="K174" s="84">
        <v>0</v>
      </c>
      <c r="L174" s="84">
        <v>0</v>
      </c>
      <c r="M174" s="84">
        <v>0</v>
      </c>
      <c r="N174" s="84">
        <v>0</v>
      </c>
    </row>
    <row r="175" spans="1:14" x14ac:dyDescent="0.25">
      <c r="A175" s="83" t="s">
        <v>1577</v>
      </c>
      <c r="B175" s="83" t="s">
        <v>135</v>
      </c>
      <c r="C175" s="84">
        <v>36</v>
      </c>
      <c r="D175" s="84">
        <v>0</v>
      </c>
      <c r="E175" s="84">
        <v>0</v>
      </c>
      <c r="F175" s="84">
        <v>0</v>
      </c>
      <c r="G175" s="84">
        <v>0</v>
      </c>
      <c r="H175" s="84">
        <v>0</v>
      </c>
      <c r="I175" s="84">
        <v>0</v>
      </c>
      <c r="J175" s="84">
        <v>0</v>
      </c>
      <c r="K175" s="84">
        <v>0</v>
      </c>
      <c r="L175" s="84">
        <v>0</v>
      </c>
      <c r="M175" s="84">
        <v>0</v>
      </c>
      <c r="N175" s="84">
        <v>0</v>
      </c>
    </row>
    <row r="176" spans="1:14" x14ac:dyDescent="0.25">
      <c r="A176" s="83" t="s">
        <v>1576</v>
      </c>
      <c r="B176" s="83" t="s">
        <v>80</v>
      </c>
      <c r="C176" s="84">
        <v>0</v>
      </c>
      <c r="D176" s="84">
        <v>0</v>
      </c>
      <c r="E176" s="84">
        <v>0</v>
      </c>
      <c r="F176" s="84">
        <v>0</v>
      </c>
      <c r="G176" s="84">
        <v>0</v>
      </c>
      <c r="H176" s="84">
        <v>0</v>
      </c>
      <c r="I176" s="84">
        <v>0</v>
      </c>
      <c r="J176" s="84">
        <v>0</v>
      </c>
      <c r="K176" s="84">
        <v>0</v>
      </c>
      <c r="L176" s="84">
        <v>0</v>
      </c>
      <c r="M176" s="84">
        <v>0</v>
      </c>
      <c r="N176" s="84">
        <v>0</v>
      </c>
    </row>
    <row r="177" spans="1:14" x14ac:dyDescent="0.25">
      <c r="A177" s="83" t="s">
        <v>1575</v>
      </c>
      <c r="B177" s="83" t="s">
        <v>24</v>
      </c>
      <c r="C177" s="84">
        <v>0</v>
      </c>
      <c r="D177" s="84">
        <v>0</v>
      </c>
      <c r="E177" s="84">
        <v>0</v>
      </c>
      <c r="F177" s="84">
        <v>0</v>
      </c>
      <c r="G177" s="84">
        <v>0</v>
      </c>
      <c r="H177" s="84">
        <v>0</v>
      </c>
      <c r="I177" s="84">
        <v>0</v>
      </c>
      <c r="J177" s="84">
        <v>0</v>
      </c>
      <c r="K177" s="84">
        <v>0</v>
      </c>
      <c r="L177" s="84">
        <v>0</v>
      </c>
      <c r="M177" s="84">
        <v>0</v>
      </c>
      <c r="N177" s="84">
        <v>0</v>
      </c>
    </row>
    <row r="178" spans="1:14" x14ac:dyDescent="0.25">
      <c r="A178" s="83" t="s">
        <v>1574</v>
      </c>
      <c r="B178" s="83" t="s">
        <v>294</v>
      </c>
      <c r="C178" s="84">
        <v>0</v>
      </c>
      <c r="D178" s="84">
        <v>0</v>
      </c>
      <c r="E178" s="84">
        <v>0</v>
      </c>
      <c r="F178" s="84">
        <v>0</v>
      </c>
      <c r="G178" s="84">
        <v>0</v>
      </c>
      <c r="H178" s="84">
        <v>0</v>
      </c>
      <c r="I178" s="84">
        <v>0</v>
      </c>
      <c r="J178" s="84">
        <v>0</v>
      </c>
      <c r="K178" s="84">
        <v>0</v>
      </c>
      <c r="L178" s="84">
        <v>0</v>
      </c>
      <c r="M178" s="84">
        <v>0</v>
      </c>
      <c r="N178" s="84">
        <v>0</v>
      </c>
    </row>
    <row r="179" spans="1:14" x14ac:dyDescent="0.25">
      <c r="A179" s="83" t="s">
        <v>1573</v>
      </c>
      <c r="B179" s="83" t="s">
        <v>175</v>
      </c>
      <c r="C179" s="84">
        <v>0</v>
      </c>
      <c r="D179" s="84">
        <v>0</v>
      </c>
      <c r="E179" s="84">
        <v>0</v>
      </c>
      <c r="F179" s="84">
        <v>0</v>
      </c>
      <c r="G179" s="84">
        <v>0</v>
      </c>
      <c r="H179" s="84">
        <v>0</v>
      </c>
      <c r="I179" s="84">
        <v>0</v>
      </c>
      <c r="J179" s="84">
        <v>0</v>
      </c>
      <c r="K179" s="84">
        <v>0</v>
      </c>
      <c r="L179" s="84">
        <v>0</v>
      </c>
      <c r="M179" s="84">
        <v>0</v>
      </c>
      <c r="N179" s="84">
        <v>0</v>
      </c>
    </row>
    <row r="180" spans="1:14" x14ac:dyDescent="0.25">
      <c r="A180" s="83" t="s">
        <v>1572</v>
      </c>
      <c r="B180" s="83" t="s">
        <v>1571</v>
      </c>
      <c r="C180" s="84">
        <v>0</v>
      </c>
      <c r="D180" s="84">
        <v>0</v>
      </c>
      <c r="E180" s="84">
        <v>0</v>
      </c>
      <c r="F180" s="84">
        <v>0</v>
      </c>
      <c r="G180" s="84">
        <v>0</v>
      </c>
      <c r="H180" s="84">
        <v>0</v>
      </c>
      <c r="I180" s="84">
        <v>0</v>
      </c>
      <c r="J180" s="84">
        <v>0</v>
      </c>
      <c r="K180" s="84">
        <v>0</v>
      </c>
      <c r="L180" s="84">
        <v>0</v>
      </c>
      <c r="M180" s="84">
        <v>0</v>
      </c>
      <c r="N180" s="84">
        <v>0</v>
      </c>
    </row>
    <row r="181" spans="1:14" x14ac:dyDescent="0.25">
      <c r="A181" s="83" t="s">
        <v>1570</v>
      </c>
      <c r="B181" s="83" t="s">
        <v>1569</v>
      </c>
      <c r="C181" s="84">
        <v>0</v>
      </c>
      <c r="D181" s="84">
        <v>0</v>
      </c>
      <c r="E181" s="84">
        <v>0</v>
      </c>
      <c r="F181" s="84">
        <v>0</v>
      </c>
      <c r="G181" s="84">
        <v>4404.1099999999997</v>
      </c>
      <c r="H181" s="84">
        <v>4404.1099999999997</v>
      </c>
      <c r="I181" s="84">
        <v>0</v>
      </c>
      <c r="J181" s="84">
        <v>0</v>
      </c>
      <c r="K181" s="84">
        <v>0</v>
      </c>
      <c r="L181" s="84">
        <v>0</v>
      </c>
      <c r="M181" s="84">
        <v>0</v>
      </c>
      <c r="N181" s="84">
        <v>0</v>
      </c>
    </row>
    <row r="182" spans="1:14" x14ac:dyDescent="0.25">
      <c r="A182" s="83" t="s">
        <v>1568</v>
      </c>
      <c r="B182" s="83" t="s">
        <v>179</v>
      </c>
      <c r="C182" s="84">
        <v>0</v>
      </c>
      <c r="D182" s="84">
        <v>0</v>
      </c>
      <c r="E182" s="84">
        <v>0</v>
      </c>
      <c r="F182" s="84">
        <v>0</v>
      </c>
      <c r="G182" s="84">
        <v>0</v>
      </c>
      <c r="H182" s="84">
        <v>0</v>
      </c>
      <c r="I182" s="84">
        <v>0</v>
      </c>
      <c r="J182" s="84">
        <v>0</v>
      </c>
      <c r="K182" s="84">
        <v>0</v>
      </c>
      <c r="L182" s="84">
        <v>0</v>
      </c>
      <c r="M182" s="84">
        <v>0</v>
      </c>
      <c r="N182" s="84">
        <v>0</v>
      </c>
    </row>
    <row r="183" spans="1:14" x14ac:dyDescent="0.25">
      <c r="A183" s="83" t="s">
        <v>1567</v>
      </c>
      <c r="B183" s="83" t="s">
        <v>1566</v>
      </c>
      <c r="C183" s="84">
        <v>0</v>
      </c>
      <c r="D183" s="84">
        <v>0</v>
      </c>
      <c r="E183" s="84">
        <v>0</v>
      </c>
      <c r="F183" s="84">
        <v>0</v>
      </c>
      <c r="G183" s="84">
        <v>0</v>
      </c>
      <c r="H183" s="84">
        <v>0</v>
      </c>
      <c r="I183" s="84">
        <v>0</v>
      </c>
      <c r="J183" s="84">
        <v>0</v>
      </c>
      <c r="K183" s="84">
        <v>0</v>
      </c>
      <c r="L183" s="84">
        <v>0</v>
      </c>
      <c r="M183" s="84">
        <v>0</v>
      </c>
      <c r="N183" s="84">
        <v>0</v>
      </c>
    </row>
    <row r="184" spans="1:14" x14ac:dyDescent="0.25">
      <c r="A184" s="83" t="s">
        <v>1565</v>
      </c>
      <c r="B184" s="83" t="s">
        <v>1564</v>
      </c>
      <c r="C184" s="84">
        <v>0</v>
      </c>
      <c r="D184" s="84">
        <v>0</v>
      </c>
      <c r="E184" s="84">
        <v>0</v>
      </c>
      <c r="F184" s="84">
        <v>0</v>
      </c>
      <c r="G184" s="84">
        <v>0</v>
      </c>
      <c r="H184" s="84">
        <v>0</v>
      </c>
      <c r="I184" s="84">
        <v>0</v>
      </c>
      <c r="J184" s="84">
        <v>0</v>
      </c>
      <c r="K184" s="84">
        <v>0</v>
      </c>
      <c r="L184" s="84">
        <v>0</v>
      </c>
      <c r="M184" s="84">
        <v>0</v>
      </c>
      <c r="N184" s="84">
        <v>0</v>
      </c>
    </row>
    <row r="185" spans="1:14" x14ac:dyDescent="0.25">
      <c r="A185" s="83" t="s">
        <v>1563</v>
      </c>
      <c r="B185" s="83" t="s">
        <v>26</v>
      </c>
      <c r="C185" s="84">
        <v>0</v>
      </c>
      <c r="D185" s="84">
        <v>0</v>
      </c>
      <c r="E185" s="84">
        <v>0</v>
      </c>
      <c r="F185" s="84">
        <v>0</v>
      </c>
      <c r="G185" s="84">
        <v>0</v>
      </c>
      <c r="H185" s="84">
        <v>0</v>
      </c>
      <c r="I185" s="84">
        <v>0</v>
      </c>
      <c r="J185" s="84">
        <v>0</v>
      </c>
      <c r="K185" s="84">
        <v>0</v>
      </c>
      <c r="L185" s="84">
        <v>0</v>
      </c>
      <c r="M185" s="84">
        <v>0</v>
      </c>
      <c r="N185" s="84">
        <v>0</v>
      </c>
    </row>
    <row r="186" spans="1:14" x14ac:dyDescent="0.25">
      <c r="A186" s="83" t="s">
        <v>1562</v>
      </c>
      <c r="B186" s="83" t="s">
        <v>85</v>
      </c>
      <c r="C186" s="84">
        <v>385</v>
      </c>
      <c r="D186" s="84">
        <v>350</v>
      </c>
      <c r="E186" s="84">
        <v>0</v>
      </c>
      <c r="F186" s="84">
        <v>0</v>
      </c>
      <c r="G186" s="84">
        <v>0</v>
      </c>
      <c r="H186" s="84">
        <v>0</v>
      </c>
      <c r="I186" s="84">
        <v>0</v>
      </c>
      <c r="J186" s="84">
        <v>0</v>
      </c>
      <c r="K186" s="84">
        <v>0</v>
      </c>
      <c r="L186" s="84">
        <v>0</v>
      </c>
      <c r="M186" s="84">
        <v>0</v>
      </c>
      <c r="N186" s="84">
        <v>0</v>
      </c>
    </row>
    <row r="187" spans="1:14" x14ac:dyDescent="0.25">
      <c r="A187" s="83" t="s">
        <v>1561</v>
      </c>
      <c r="B187" s="83" t="s">
        <v>183</v>
      </c>
      <c r="C187" s="84">
        <v>0</v>
      </c>
      <c r="D187" s="84">
        <v>0</v>
      </c>
      <c r="E187" s="84">
        <v>0</v>
      </c>
      <c r="F187" s="84">
        <v>0</v>
      </c>
      <c r="G187" s="84">
        <v>0</v>
      </c>
      <c r="H187" s="84">
        <v>0</v>
      </c>
      <c r="I187" s="84">
        <v>0</v>
      </c>
      <c r="J187" s="84">
        <v>0</v>
      </c>
      <c r="K187" s="84">
        <v>0</v>
      </c>
      <c r="L187" s="84">
        <v>0</v>
      </c>
      <c r="M187" s="84">
        <v>0</v>
      </c>
      <c r="N187" s="84">
        <v>0</v>
      </c>
    </row>
    <row r="188" spans="1:14" x14ac:dyDescent="0.25">
      <c r="A188" s="83" t="s">
        <v>1560</v>
      </c>
      <c r="B188" s="83" t="s">
        <v>50</v>
      </c>
      <c r="C188" s="84">
        <v>0</v>
      </c>
      <c r="D188" s="84">
        <v>1320</v>
      </c>
      <c r="E188" s="84">
        <v>0</v>
      </c>
      <c r="F188" s="84">
        <v>0</v>
      </c>
      <c r="G188" s="84">
        <v>0</v>
      </c>
      <c r="H188" s="84">
        <v>0</v>
      </c>
      <c r="I188" s="84">
        <v>0</v>
      </c>
      <c r="J188" s="84">
        <v>0</v>
      </c>
      <c r="K188" s="84">
        <v>0</v>
      </c>
      <c r="L188" s="84">
        <v>0</v>
      </c>
      <c r="M188" s="84">
        <v>0</v>
      </c>
      <c r="N188" s="84">
        <v>0</v>
      </c>
    </row>
    <row r="189" spans="1:14" x14ac:dyDescent="0.25">
      <c r="A189" s="83" t="s">
        <v>1559</v>
      </c>
      <c r="B189" s="83" t="s">
        <v>30</v>
      </c>
      <c r="C189" s="84">
        <v>74.09</v>
      </c>
      <c r="D189" s="84">
        <v>0</v>
      </c>
      <c r="E189" s="84">
        <v>0</v>
      </c>
      <c r="F189" s="84">
        <v>0</v>
      </c>
      <c r="G189" s="84">
        <v>0</v>
      </c>
      <c r="H189" s="84">
        <v>0</v>
      </c>
      <c r="I189" s="84">
        <v>0</v>
      </c>
      <c r="J189" s="84">
        <v>0</v>
      </c>
      <c r="K189" s="84">
        <v>0</v>
      </c>
      <c r="L189" s="84">
        <v>0</v>
      </c>
      <c r="M189" s="84">
        <v>0</v>
      </c>
      <c r="N189" s="84">
        <v>0</v>
      </c>
    </row>
    <row r="190" spans="1:14" x14ac:dyDescent="0.25">
      <c r="A190" s="83" t="s">
        <v>1558</v>
      </c>
      <c r="B190" s="83" t="s">
        <v>32</v>
      </c>
      <c r="C190" s="84">
        <v>0</v>
      </c>
      <c r="D190" s="84">
        <v>0</v>
      </c>
      <c r="E190" s="84">
        <v>0</v>
      </c>
      <c r="F190" s="84">
        <v>0</v>
      </c>
      <c r="G190" s="84">
        <v>0</v>
      </c>
      <c r="H190" s="84">
        <v>0</v>
      </c>
      <c r="I190" s="84">
        <v>0</v>
      </c>
      <c r="J190" s="84">
        <v>0</v>
      </c>
      <c r="K190" s="84">
        <v>0</v>
      </c>
      <c r="L190" s="84">
        <v>0</v>
      </c>
      <c r="M190" s="84">
        <v>0</v>
      </c>
      <c r="N190" s="84">
        <v>0</v>
      </c>
    </row>
    <row r="191" spans="1:14" x14ac:dyDescent="0.25">
      <c r="A191" s="83" t="s">
        <v>1557</v>
      </c>
      <c r="B191" s="83" t="s">
        <v>559</v>
      </c>
      <c r="C191" s="84">
        <v>0</v>
      </c>
      <c r="D191" s="84">
        <v>0</v>
      </c>
      <c r="E191" s="84">
        <v>0</v>
      </c>
      <c r="F191" s="84">
        <v>0</v>
      </c>
      <c r="G191" s="84">
        <v>0</v>
      </c>
      <c r="H191" s="84">
        <v>0</v>
      </c>
      <c r="I191" s="84">
        <v>0</v>
      </c>
      <c r="J191" s="84">
        <v>0</v>
      </c>
      <c r="K191" s="84">
        <v>0</v>
      </c>
      <c r="L191" s="84">
        <v>0</v>
      </c>
      <c r="M191" s="84">
        <v>0</v>
      </c>
      <c r="N191" s="84">
        <v>0</v>
      </c>
    </row>
    <row r="192" spans="1:14" x14ac:dyDescent="0.25">
      <c r="A192" s="83" t="s">
        <v>1556</v>
      </c>
      <c r="B192" s="83" t="s">
        <v>1555</v>
      </c>
      <c r="C192" s="84">
        <v>0</v>
      </c>
      <c r="D192" s="84">
        <v>0</v>
      </c>
      <c r="E192" s="84">
        <v>0</v>
      </c>
      <c r="F192" s="84">
        <v>0</v>
      </c>
      <c r="G192" s="84">
        <v>0</v>
      </c>
      <c r="H192" s="84">
        <v>0</v>
      </c>
      <c r="I192" s="84">
        <v>0</v>
      </c>
      <c r="J192" s="84">
        <v>0</v>
      </c>
      <c r="K192" s="84">
        <v>0</v>
      </c>
      <c r="L192" s="84">
        <v>0</v>
      </c>
      <c r="M192" s="84">
        <v>0</v>
      </c>
      <c r="N192" s="84">
        <v>0</v>
      </c>
    </row>
    <row r="193" spans="1:15" x14ac:dyDescent="0.25">
      <c r="A193" s="83" t="s">
        <v>1554</v>
      </c>
      <c r="B193" s="83" t="s">
        <v>575</v>
      </c>
      <c r="C193" s="84">
        <v>0</v>
      </c>
      <c r="D193" s="84">
        <v>0</v>
      </c>
      <c r="E193" s="84">
        <v>0</v>
      </c>
      <c r="F193" s="84">
        <v>0</v>
      </c>
      <c r="G193" s="84">
        <v>0</v>
      </c>
      <c r="H193" s="84">
        <v>0</v>
      </c>
      <c r="I193" s="84">
        <v>0</v>
      </c>
      <c r="J193" s="84">
        <v>0</v>
      </c>
      <c r="K193" s="84">
        <v>0</v>
      </c>
      <c r="L193" s="84">
        <v>0</v>
      </c>
      <c r="M193" s="84">
        <v>0</v>
      </c>
      <c r="N193" s="84">
        <v>0</v>
      </c>
    </row>
    <row r="194" spans="1:15" x14ac:dyDescent="0.25">
      <c r="A194" s="83" t="s">
        <v>1553</v>
      </c>
      <c r="B194" s="83" t="s">
        <v>121</v>
      </c>
      <c r="C194" s="84">
        <v>0</v>
      </c>
      <c r="D194" s="84">
        <v>0</v>
      </c>
      <c r="E194" s="84">
        <v>0</v>
      </c>
      <c r="F194" s="84">
        <v>0</v>
      </c>
      <c r="G194" s="84">
        <v>0</v>
      </c>
      <c r="H194" s="84">
        <v>0</v>
      </c>
      <c r="I194" s="84">
        <v>0</v>
      </c>
      <c r="J194" s="84">
        <v>0</v>
      </c>
      <c r="K194" s="84">
        <v>0</v>
      </c>
      <c r="L194" s="84">
        <v>0</v>
      </c>
      <c r="M194" s="84">
        <v>0</v>
      </c>
      <c r="N194" s="84">
        <v>0</v>
      </c>
    </row>
    <row r="195" spans="1:15" ht="15.75" thickBot="1" x14ac:dyDescent="0.3">
      <c r="A195" s="95" t="s">
        <v>1517</v>
      </c>
      <c r="B195" s="96" t="s">
        <v>0</v>
      </c>
      <c r="C195" s="97">
        <v>91260.51</v>
      </c>
      <c r="D195" s="97">
        <v>17391.93</v>
      </c>
      <c r="E195" s="97">
        <v>7500</v>
      </c>
      <c r="F195" s="97">
        <v>7500</v>
      </c>
      <c r="G195" s="97">
        <v>4721.0199999999995</v>
      </c>
      <c r="H195" s="97">
        <v>4826.6566666666658</v>
      </c>
      <c r="I195" s="97">
        <v>7500</v>
      </c>
      <c r="J195" s="97">
        <v>7500</v>
      </c>
      <c r="K195" s="97">
        <v>7500</v>
      </c>
      <c r="L195" s="97">
        <v>7500</v>
      </c>
      <c r="M195" s="97">
        <v>7500</v>
      </c>
      <c r="N195" s="97">
        <v>7500</v>
      </c>
    </row>
    <row r="196" spans="1:15" ht="15.75" thickTop="1" x14ac:dyDescent="0.25"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</row>
    <row r="197" spans="1:15" x14ac:dyDescent="0.25">
      <c r="A197" s="82" t="s">
        <v>1552</v>
      </c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</row>
    <row r="198" spans="1:15" x14ac:dyDescent="0.25">
      <c r="A198" s="83" t="s">
        <v>1551</v>
      </c>
      <c r="B198" s="83" t="s">
        <v>1550</v>
      </c>
      <c r="C198" s="84">
        <v>0</v>
      </c>
      <c r="D198" s="84">
        <v>0</v>
      </c>
      <c r="E198" s="84">
        <v>0</v>
      </c>
      <c r="F198" s="84">
        <v>0</v>
      </c>
      <c r="G198" s="84">
        <v>0</v>
      </c>
      <c r="H198" s="84">
        <v>0</v>
      </c>
      <c r="I198" s="84">
        <v>0</v>
      </c>
      <c r="J198" s="84">
        <v>0</v>
      </c>
      <c r="K198" s="84">
        <v>0</v>
      </c>
      <c r="L198" s="84">
        <v>0</v>
      </c>
      <c r="M198" s="84">
        <v>0</v>
      </c>
      <c r="N198" s="84">
        <v>0</v>
      </c>
      <c r="O198" s="84"/>
    </row>
    <row r="199" spans="1:15" ht="15.75" thickBot="1" x14ac:dyDescent="0.3">
      <c r="A199" s="95" t="s">
        <v>1549</v>
      </c>
      <c r="B199" s="96" t="s">
        <v>0</v>
      </c>
      <c r="C199" s="97">
        <v>0</v>
      </c>
      <c r="D199" s="97">
        <v>0</v>
      </c>
      <c r="E199" s="97">
        <v>0</v>
      </c>
      <c r="F199" s="97">
        <v>0</v>
      </c>
      <c r="G199" s="97">
        <v>0</v>
      </c>
      <c r="H199" s="97">
        <v>0</v>
      </c>
      <c r="I199" s="97">
        <v>0</v>
      </c>
      <c r="J199" s="97">
        <v>0</v>
      </c>
      <c r="K199" s="97">
        <v>0</v>
      </c>
      <c r="L199" s="97">
        <v>0</v>
      </c>
      <c r="M199" s="97">
        <v>0</v>
      </c>
      <c r="N199" s="97">
        <v>0</v>
      </c>
    </row>
    <row r="200" spans="1:15" ht="15.75" thickTop="1" x14ac:dyDescent="0.25"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</row>
    <row r="201" spans="1:15" x14ac:dyDescent="0.25">
      <c r="A201" s="82" t="s">
        <v>22</v>
      </c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</row>
    <row r="202" spans="1:15" x14ac:dyDescent="0.25">
      <c r="A202" s="83" t="s">
        <v>1548</v>
      </c>
      <c r="B202" s="83" t="s">
        <v>230</v>
      </c>
      <c r="C202" s="84">
        <v>0</v>
      </c>
      <c r="D202" s="84">
        <v>0</v>
      </c>
      <c r="E202" s="84">
        <v>0</v>
      </c>
      <c r="F202" s="84">
        <v>0</v>
      </c>
      <c r="G202" s="84">
        <v>0</v>
      </c>
      <c r="H202" s="84">
        <v>0</v>
      </c>
      <c r="I202" s="84">
        <v>0</v>
      </c>
      <c r="J202" s="84">
        <v>0</v>
      </c>
      <c r="K202" s="84">
        <v>0</v>
      </c>
      <c r="L202" s="84">
        <v>0</v>
      </c>
      <c r="M202" s="84">
        <v>0</v>
      </c>
      <c r="N202" s="84">
        <v>0</v>
      </c>
    </row>
    <row r="203" spans="1:15" ht="15.75" thickBot="1" x14ac:dyDescent="0.3">
      <c r="A203" s="95" t="s">
        <v>231</v>
      </c>
      <c r="B203" s="96" t="s">
        <v>0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</row>
    <row r="204" spans="1:15" ht="15.75" thickTop="1" x14ac:dyDescent="0.25"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</row>
    <row r="205" spans="1:15" x14ac:dyDescent="0.25">
      <c r="A205" s="82" t="s">
        <v>232</v>
      </c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</row>
    <row r="206" spans="1:15" x14ac:dyDescent="0.25">
      <c r="A206" s="83" t="s">
        <v>1547</v>
      </c>
      <c r="B206" s="83" t="s">
        <v>234</v>
      </c>
      <c r="C206" s="84">
        <v>0</v>
      </c>
      <c r="D206" s="84">
        <v>0</v>
      </c>
      <c r="E206" s="84">
        <v>0</v>
      </c>
      <c r="F206" s="84">
        <v>0</v>
      </c>
      <c r="G206" s="84">
        <v>0</v>
      </c>
      <c r="H206" s="84">
        <v>0</v>
      </c>
      <c r="I206" s="84">
        <v>0</v>
      </c>
      <c r="J206" s="84">
        <v>0</v>
      </c>
      <c r="K206" s="84">
        <v>0</v>
      </c>
      <c r="L206" s="84">
        <v>0</v>
      </c>
      <c r="M206" s="84">
        <v>0</v>
      </c>
      <c r="N206" s="84">
        <v>0</v>
      </c>
    </row>
    <row r="207" spans="1:15" ht="15.75" thickBot="1" x14ac:dyDescent="0.3">
      <c r="A207" s="95" t="s">
        <v>235</v>
      </c>
      <c r="B207" s="96" t="s">
        <v>0</v>
      </c>
      <c r="C207" s="97">
        <v>0</v>
      </c>
      <c r="D207" s="97">
        <v>0</v>
      </c>
      <c r="E207" s="97">
        <v>0</v>
      </c>
      <c r="F207" s="97">
        <v>0</v>
      </c>
      <c r="G207" s="97">
        <v>0</v>
      </c>
      <c r="H207" s="97">
        <v>0</v>
      </c>
      <c r="I207" s="97">
        <v>0</v>
      </c>
      <c r="J207" s="97">
        <v>0</v>
      </c>
      <c r="K207" s="97">
        <v>0</v>
      </c>
      <c r="L207" s="97">
        <v>0</v>
      </c>
      <c r="M207" s="97">
        <v>0</v>
      </c>
      <c r="N207" s="97">
        <v>0</v>
      </c>
    </row>
    <row r="208" spans="1:15" ht="15.75" thickTop="1" x14ac:dyDescent="0.25"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</row>
    <row r="209" spans="1:14" x14ac:dyDescent="0.25">
      <c r="A209" s="82" t="s">
        <v>236</v>
      </c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</row>
    <row r="210" spans="1:14" x14ac:dyDescent="0.25">
      <c r="A210" s="83" t="s">
        <v>1546</v>
      </c>
      <c r="B210" s="83" t="s">
        <v>1545</v>
      </c>
      <c r="C210" s="84">
        <v>0</v>
      </c>
      <c r="D210" s="84">
        <v>0</v>
      </c>
      <c r="E210" s="84">
        <v>0</v>
      </c>
      <c r="F210" s="84">
        <v>0</v>
      </c>
      <c r="G210" s="84">
        <v>0</v>
      </c>
      <c r="H210" s="84">
        <v>0</v>
      </c>
      <c r="I210" s="84">
        <v>0</v>
      </c>
      <c r="J210" s="84">
        <v>0</v>
      </c>
      <c r="K210" s="84">
        <v>0</v>
      </c>
      <c r="L210" s="84">
        <v>0</v>
      </c>
      <c r="M210" s="84">
        <v>0</v>
      </c>
      <c r="N210" s="84">
        <v>0</v>
      </c>
    </row>
    <row r="211" spans="1:14" ht="15.75" thickBot="1" x14ac:dyDescent="0.3">
      <c r="A211" s="95" t="s">
        <v>245</v>
      </c>
      <c r="B211" s="96" t="s">
        <v>0</v>
      </c>
      <c r="C211" s="97">
        <v>0</v>
      </c>
      <c r="D211" s="97">
        <v>0</v>
      </c>
      <c r="E211" s="97">
        <v>0</v>
      </c>
      <c r="F211" s="97">
        <v>0</v>
      </c>
      <c r="G211" s="97">
        <v>0</v>
      </c>
      <c r="H211" s="97">
        <v>0</v>
      </c>
      <c r="I211" s="97">
        <v>0</v>
      </c>
      <c r="J211" s="97">
        <v>0</v>
      </c>
      <c r="K211" s="97">
        <v>0</v>
      </c>
      <c r="L211" s="97">
        <v>0</v>
      </c>
      <c r="M211" s="97">
        <v>0</v>
      </c>
      <c r="N211" s="97">
        <v>0</v>
      </c>
    </row>
    <row r="212" spans="1:14" ht="15.75" thickTop="1" x14ac:dyDescent="0.25"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</row>
    <row r="213" spans="1:14" ht="15.75" thickBot="1" x14ac:dyDescent="0.3">
      <c r="A213" s="98" t="s">
        <v>1544</v>
      </c>
      <c r="B213" s="98"/>
      <c r="C213" s="99">
        <v>91260.51</v>
      </c>
      <c r="D213" s="99">
        <v>17391.93</v>
      </c>
      <c r="E213" s="99">
        <v>7500</v>
      </c>
      <c r="F213" s="99">
        <v>7500</v>
      </c>
      <c r="G213" s="99">
        <v>4721.0199999999995</v>
      </c>
      <c r="H213" s="99">
        <v>4826.6566666666658</v>
      </c>
      <c r="I213" s="99">
        <v>7500</v>
      </c>
      <c r="J213" s="99">
        <v>7500</v>
      </c>
      <c r="K213" s="99">
        <v>7500</v>
      </c>
      <c r="L213" s="99">
        <v>7500</v>
      </c>
      <c r="M213" s="99">
        <v>7500</v>
      </c>
      <c r="N213" s="99">
        <v>7500</v>
      </c>
    </row>
    <row r="214" spans="1:14" x14ac:dyDescent="0.25"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</row>
    <row r="215" spans="1:14" x14ac:dyDescent="0.25">
      <c r="A215" s="83" t="s">
        <v>1543</v>
      </c>
      <c r="B215" s="83" t="s">
        <v>0</v>
      </c>
      <c r="C215" s="84">
        <v>1401.81</v>
      </c>
      <c r="D215" s="84">
        <v>6212.4599999999991</v>
      </c>
      <c r="E215" s="84">
        <v>7500</v>
      </c>
      <c r="F215" s="84">
        <v>7500</v>
      </c>
      <c r="G215" s="84">
        <v>1413.68</v>
      </c>
      <c r="H215" s="84">
        <v>8384.9066666666677</v>
      </c>
      <c r="I215" s="84">
        <v>7500</v>
      </c>
      <c r="J215" s="84">
        <v>7500</v>
      </c>
      <c r="K215" s="84">
        <v>7500</v>
      </c>
      <c r="L215" s="84">
        <v>7500</v>
      </c>
      <c r="M215" s="84">
        <v>7500</v>
      </c>
      <c r="N215" s="84">
        <v>7500</v>
      </c>
    </row>
    <row r="216" spans="1:14" x14ac:dyDescent="0.25">
      <c r="A216" s="83" t="s">
        <v>1542</v>
      </c>
      <c r="B216" s="83" t="s">
        <v>0</v>
      </c>
      <c r="C216" s="84">
        <v>91260.51</v>
      </c>
      <c r="D216" s="84">
        <v>17391.93</v>
      </c>
      <c r="E216" s="84">
        <v>7500</v>
      </c>
      <c r="F216" s="84">
        <v>7500</v>
      </c>
      <c r="G216" s="84">
        <v>4721.0199999999995</v>
      </c>
      <c r="H216" s="84">
        <v>4826.6566666666658</v>
      </c>
      <c r="I216" s="84">
        <v>7500</v>
      </c>
      <c r="J216" s="84">
        <v>7500</v>
      </c>
      <c r="K216" s="84">
        <v>7500</v>
      </c>
      <c r="L216" s="84">
        <v>7500</v>
      </c>
      <c r="M216" s="84">
        <v>7500</v>
      </c>
      <c r="N216" s="84">
        <v>7500</v>
      </c>
    </row>
    <row r="217" spans="1:14" x14ac:dyDescent="0.25">
      <c r="A217" s="82" t="s">
        <v>1541</v>
      </c>
      <c r="B217" s="83" t="s">
        <v>0</v>
      </c>
      <c r="C217" s="102">
        <v>-89858.7</v>
      </c>
      <c r="D217" s="102">
        <v>0</v>
      </c>
      <c r="E217" s="102">
        <v>0</v>
      </c>
      <c r="F217" s="102">
        <v>0</v>
      </c>
      <c r="G217" s="102">
        <v>-3307.3399999999992</v>
      </c>
      <c r="H217" s="102">
        <v>3558.2500000000018</v>
      </c>
      <c r="I217" s="102">
        <v>0</v>
      </c>
      <c r="J217" s="102">
        <v>0</v>
      </c>
      <c r="K217" s="102">
        <v>0</v>
      </c>
      <c r="L217" s="102">
        <v>0</v>
      </c>
      <c r="M217" s="102">
        <v>0</v>
      </c>
      <c r="N217" s="102">
        <v>0</v>
      </c>
    </row>
    <row r="218" spans="1:14" x14ac:dyDescent="0.25">
      <c r="H218" s="84"/>
    </row>
    <row r="219" spans="1:14" x14ac:dyDescent="0.25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</row>
    <row r="220" spans="1:14" x14ac:dyDescent="0.25">
      <c r="H220" s="84"/>
    </row>
    <row r="221" spans="1:14" x14ac:dyDescent="0.25">
      <c r="A221" s="82" t="s">
        <v>1535</v>
      </c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</row>
    <row r="222" spans="1:14" x14ac:dyDescent="0.25">
      <c r="A222" s="82" t="s">
        <v>609</v>
      </c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</row>
    <row r="223" spans="1:14" x14ac:dyDescent="0.25">
      <c r="A223" s="83" t="s">
        <v>1540</v>
      </c>
      <c r="B223" s="83" t="s">
        <v>609</v>
      </c>
      <c r="C223" s="84">
        <v>0</v>
      </c>
      <c r="D223" s="84">
        <v>0</v>
      </c>
      <c r="E223" s="84">
        <v>0</v>
      </c>
      <c r="F223" s="84">
        <v>0</v>
      </c>
      <c r="G223" s="84">
        <v>0</v>
      </c>
      <c r="H223" s="84">
        <v>0</v>
      </c>
      <c r="I223" s="84">
        <v>0</v>
      </c>
      <c r="J223" s="84">
        <v>0</v>
      </c>
      <c r="K223" s="84">
        <v>0</v>
      </c>
      <c r="L223" s="84">
        <v>0</v>
      </c>
      <c r="M223" s="84">
        <v>0</v>
      </c>
      <c r="N223" s="84">
        <v>0</v>
      </c>
    </row>
    <row r="224" spans="1:14" ht="15.75" thickBot="1" x14ac:dyDescent="0.3">
      <c r="A224" s="85" t="s">
        <v>611</v>
      </c>
      <c r="B224" s="86" t="s">
        <v>0</v>
      </c>
      <c r="C224" s="87">
        <v>0</v>
      </c>
      <c r="D224" s="87">
        <v>0</v>
      </c>
      <c r="E224" s="87">
        <v>0</v>
      </c>
      <c r="F224" s="87">
        <v>0</v>
      </c>
      <c r="G224" s="87">
        <v>0</v>
      </c>
      <c r="H224" s="87">
        <v>0</v>
      </c>
      <c r="I224" s="87">
        <v>0</v>
      </c>
      <c r="J224" s="87">
        <v>0</v>
      </c>
      <c r="K224" s="87">
        <v>0</v>
      </c>
      <c r="L224" s="87">
        <v>0</v>
      </c>
      <c r="M224" s="87">
        <v>0</v>
      </c>
      <c r="N224" s="87">
        <v>0</v>
      </c>
    </row>
    <row r="225" spans="1:14" ht="15.75" thickTop="1" x14ac:dyDescent="0.25"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</row>
    <row r="226" spans="1:14" x14ac:dyDescent="0.25">
      <c r="A226" s="82" t="s">
        <v>236</v>
      </c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</row>
    <row r="227" spans="1:14" x14ac:dyDescent="0.25">
      <c r="A227" s="83" t="s">
        <v>1539</v>
      </c>
      <c r="B227" s="83" t="s">
        <v>1538</v>
      </c>
      <c r="C227" s="84">
        <v>0</v>
      </c>
      <c r="D227" s="84">
        <v>0</v>
      </c>
      <c r="E227" s="84">
        <v>0</v>
      </c>
      <c r="F227" s="84">
        <v>0</v>
      </c>
      <c r="G227" s="84">
        <v>0</v>
      </c>
      <c r="H227" s="84">
        <v>0</v>
      </c>
      <c r="I227" s="84">
        <v>0</v>
      </c>
      <c r="J227" s="84">
        <v>0</v>
      </c>
      <c r="K227" s="84">
        <v>0</v>
      </c>
      <c r="L227" s="84">
        <v>0</v>
      </c>
      <c r="M227" s="84">
        <v>0</v>
      </c>
      <c r="N227" s="84">
        <v>0</v>
      </c>
    </row>
    <row r="228" spans="1:14" ht="15.75" thickBot="1" x14ac:dyDescent="0.3">
      <c r="A228" s="85" t="s">
        <v>245</v>
      </c>
      <c r="B228" s="86" t="s">
        <v>0</v>
      </c>
      <c r="C228" s="87">
        <v>0</v>
      </c>
      <c r="D228" s="87">
        <v>0</v>
      </c>
      <c r="E228" s="87">
        <v>0</v>
      </c>
      <c r="F228" s="87">
        <v>0</v>
      </c>
      <c r="G228" s="87">
        <v>0</v>
      </c>
      <c r="H228" s="87">
        <v>0</v>
      </c>
      <c r="I228" s="87">
        <v>0</v>
      </c>
      <c r="J228" s="87">
        <v>0</v>
      </c>
      <c r="K228" s="87">
        <v>0</v>
      </c>
      <c r="L228" s="87">
        <v>0</v>
      </c>
      <c r="M228" s="87">
        <v>0</v>
      </c>
      <c r="N228" s="87">
        <v>0</v>
      </c>
    </row>
    <row r="229" spans="1:14" ht="15.75" thickTop="1" x14ac:dyDescent="0.25"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</row>
    <row r="230" spans="1:14" x14ac:dyDescent="0.25">
      <c r="A230" s="82" t="s">
        <v>754</v>
      </c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</row>
    <row r="231" spans="1:14" x14ac:dyDescent="0.25">
      <c r="A231" s="83" t="s">
        <v>1537</v>
      </c>
      <c r="B231" s="83" t="s">
        <v>1177</v>
      </c>
      <c r="C231" s="84">
        <v>0</v>
      </c>
      <c r="D231" s="84">
        <v>0</v>
      </c>
      <c r="E231" s="84">
        <v>0</v>
      </c>
      <c r="F231" s="84">
        <v>0</v>
      </c>
      <c r="G231" s="84">
        <v>0</v>
      </c>
      <c r="H231" s="84">
        <v>0</v>
      </c>
      <c r="I231" s="84">
        <v>0</v>
      </c>
      <c r="J231" s="84">
        <v>0</v>
      </c>
      <c r="K231" s="84">
        <v>0</v>
      </c>
      <c r="L231" s="84">
        <v>0</v>
      </c>
      <c r="M231" s="84">
        <v>0</v>
      </c>
      <c r="N231" s="84">
        <v>0</v>
      </c>
    </row>
    <row r="232" spans="1:14" ht="15.75" thickBot="1" x14ac:dyDescent="0.3">
      <c r="A232" s="85" t="s">
        <v>764</v>
      </c>
      <c r="B232" s="86" t="s">
        <v>0</v>
      </c>
      <c r="C232" s="87">
        <v>0</v>
      </c>
      <c r="D232" s="87">
        <v>0</v>
      </c>
      <c r="E232" s="87">
        <v>0</v>
      </c>
      <c r="F232" s="87">
        <v>0</v>
      </c>
      <c r="G232" s="87">
        <v>0</v>
      </c>
      <c r="H232" s="87">
        <v>0</v>
      </c>
      <c r="I232" s="87">
        <v>0</v>
      </c>
      <c r="J232" s="87">
        <v>0</v>
      </c>
      <c r="K232" s="87">
        <v>0</v>
      </c>
      <c r="L232" s="87">
        <v>0</v>
      </c>
      <c r="M232" s="87">
        <v>0</v>
      </c>
      <c r="N232" s="87">
        <v>0</v>
      </c>
    </row>
    <row r="233" spans="1:14" ht="15.75" thickTop="1" x14ac:dyDescent="0.25"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</row>
    <row r="234" spans="1:14" ht="15.75" thickBot="1" x14ac:dyDescent="0.3">
      <c r="A234" s="91" t="s">
        <v>1536</v>
      </c>
      <c r="B234" s="91"/>
      <c r="C234" s="92">
        <v>0</v>
      </c>
      <c r="D234" s="92">
        <v>0</v>
      </c>
      <c r="E234" s="92">
        <v>0</v>
      </c>
      <c r="F234" s="92">
        <v>0</v>
      </c>
      <c r="G234" s="92">
        <v>0</v>
      </c>
      <c r="H234" s="92">
        <v>0</v>
      </c>
      <c r="I234" s="92">
        <v>0</v>
      </c>
      <c r="J234" s="92">
        <v>0</v>
      </c>
      <c r="K234" s="92">
        <v>0</v>
      </c>
      <c r="L234" s="92">
        <v>0</v>
      </c>
      <c r="M234" s="92">
        <v>0</v>
      </c>
      <c r="N234" s="92">
        <v>0</v>
      </c>
    </row>
    <row r="235" spans="1:14" x14ac:dyDescent="0.25"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</row>
    <row r="236" spans="1:14" x14ac:dyDescent="0.25">
      <c r="A236" s="93"/>
      <c r="B236" s="93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</row>
    <row r="237" spans="1:14" x14ac:dyDescent="0.25"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</row>
    <row r="238" spans="1:14" x14ac:dyDescent="0.25">
      <c r="A238" s="82" t="s">
        <v>1535</v>
      </c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</row>
    <row r="239" spans="1:14" x14ac:dyDescent="0.25">
      <c r="A239" s="82" t="s">
        <v>442</v>
      </c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</row>
    <row r="240" spans="1:14" x14ac:dyDescent="0.25">
      <c r="A240" s="83" t="s">
        <v>1534</v>
      </c>
      <c r="B240" s="83" t="s">
        <v>14</v>
      </c>
      <c r="C240" s="84">
        <v>0</v>
      </c>
      <c r="D240" s="84">
        <v>0</v>
      </c>
      <c r="E240" s="84">
        <v>0</v>
      </c>
      <c r="F240" s="84">
        <v>0</v>
      </c>
      <c r="G240" s="84">
        <v>0</v>
      </c>
      <c r="H240" s="84">
        <v>0</v>
      </c>
      <c r="I240" s="84">
        <v>0</v>
      </c>
      <c r="J240" s="84">
        <v>0</v>
      </c>
      <c r="K240" s="84">
        <v>0</v>
      </c>
      <c r="L240" s="84">
        <v>0</v>
      </c>
      <c r="M240" s="84">
        <v>0</v>
      </c>
      <c r="N240" s="84">
        <v>0</v>
      </c>
    </row>
    <row r="241" spans="1:14" x14ac:dyDescent="0.25">
      <c r="A241" s="83" t="s">
        <v>1533</v>
      </c>
      <c r="B241" s="83" t="s">
        <v>75</v>
      </c>
      <c r="C241" s="84">
        <v>0</v>
      </c>
      <c r="D241" s="84">
        <v>0</v>
      </c>
      <c r="E241" s="84">
        <v>0</v>
      </c>
      <c r="F241" s="84">
        <v>0</v>
      </c>
      <c r="G241" s="84">
        <v>0</v>
      </c>
      <c r="H241" s="84">
        <v>0</v>
      </c>
      <c r="I241" s="84">
        <v>0</v>
      </c>
      <c r="J241" s="84">
        <v>0</v>
      </c>
      <c r="K241" s="84">
        <v>0</v>
      </c>
      <c r="L241" s="84">
        <v>0</v>
      </c>
      <c r="M241" s="84">
        <v>0</v>
      </c>
      <c r="N241" s="84">
        <v>0</v>
      </c>
    </row>
    <row r="242" spans="1:14" x14ac:dyDescent="0.25">
      <c r="A242" s="83" t="s">
        <v>1532</v>
      </c>
      <c r="B242" s="83" t="s">
        <v>1531</v>
      </c>
      <c r="C242" s="84">
        <v>0</v>
      </c>
      <c r="D242" s="84">
        <v>0</v>
      </c>
      <c r="E242" s="84">
        <v>0</v>
      </c>
      <c r="F242" s="84">
        <v>0</v>
      </c>
      <c r="G242" s="84">
        <v>0</v>
      </c>
      <c r="H242" s="84">
        <v>0</v>
      </c>
      <c r="I242" s="84">
        <v>0</v>
      </c>
      <c r="J242" s="84">
        <v>0</v>
      </c>
      <c r="K242" s="84">
        <v>0</v>
      </c>
      <c r="L242" s="84">
        <v>0</v>
      </c>
      <c r="M242" s="84">
        <v>0</v>
      </c>
      <c r="N242" s="84">
        <v>0</v>
      </c>
    </row>
    <row r="243" spans="1:14" x14ac:dyDescent="0.25">
      <c r="A243" s="83" t="s">
        <v>1530</v>
      </c>
      <c r="B243" s="83" t="s">
        <v>1529</v>
      </c>
      <c r="C243" s="84">
        <v>0</v>
      </c>
      <c r="D243" s="84">
        <v>0</v>
      </c>
      <c r="E243" s="84">
        <v>0</v>
      </c>
      <c r="F243" s="84">
        <v>0</v>
      </c>
      <c r="G243" s="84">
        <v>0</v>
      </c>
      <c r="H243" s="84">
        <v>0</v>
      </c>
      <c r="I243" s="84">
        <v>0</v>
      </c>
      <c r="J243" s="84">
        <v>0</v>
      </c>
      <c r="K243" s="84">
        <v>0</v>
      </c>
      <c r="L243" s="84">
        <v>0</v>
      </c>
      <c r="M243" s="84">
        <v>0</v>
      </c>
      <c r="N243" s="84">
        <v>0</v>
      </c>
    </row>
    <row r="244" spans="1:14" x14ac:dyDescent="0.25">
      <c r="A244" s="83" t="s">
        <v>1528</v>
      </c>
      <c r="B244" s="83" t="s">
        <v>1527</v>
      </c>
      <c r="C244" s="84">
        <v>0</v>
      </c>
      <c r="D244" s="84">
        <v>0</v>
      </c>
      <c r="E244" s="84">
        <v>0</v>
      </c>
      <c r="F244" s="84">
        <v>0</v>
      </c>
      <c r="G244" s="84">
        <v>0</v>
      </c>
      <c r="H244" s="84">
        <v>0</v>
      </c>
      <c r="I244" s="84">
        <v>0</v>
      </c>
      <c r="J244" s="84">
        <v>0</v>
      </c>
      <c r="K244" s="84">
        <v>0</v>
      </c>
      <c r="L244" s="84">
        <v>0</v>
      </c>
      <c r="M244" s="84">
        <v>0</v>
      </c>
      <c r="N244" s="84">
        <v>0</v>
      </c>
    </row>
    <row r="245" spans="1:14" x14ac:dyDescent="0.25">
      <c r="A245" s="83" t="s">
        <v>1526</v>
      </c>
      <c r="B245" s="83" t="s">
        <v>1525</v>
      </c>
      <c r="C245" s="84">
        <v>0</v>
      </c>
      <c r="D245" s="84">
        <v>0</v>
      </c>
      <c r="E245" s="84">
        <v>0</v>
      </c>
      <c r="F245" s="84">
        <v>0</v>
      </c>
      <c r="G245" s="84">
        <v>0</v>
      </c>
      <c r="H245" s="84">
        <v>0</v>
      </c>
      <c r="I245" s="84">
        <v>0</v>
      </c>
      <c r="J245" s="84">
        <v>0</v>
      </c>
      <c r="K245" s="84">
        <v>0</v>
      </c>
      <c r="L245" s="84">
        <v>0</v>
      </c>
      <c r="M245" s="84">
        <v>0</v>
      </c>
      <c r="N245" s="84">
        <v>0</v>
      </c>
    </row>
    <row r="246" spans="1:14" x14ac:dyDescent="0.25">
      <c r="A246" s="83" t="s">
        <v>1524</v>
      </c>
      <c r="B246" s="83" t="s">
        <v>1523</v>
      </c>
      <c r="C246" s="84">
        <v>0</v>
      </c>
      <c r="D246" s="84">
        <v>0</v>
      </c>
      <c r="E246" s="84">
        <v>0</v>
      </c>
      <c r="F246" s="84">
        <v>0</v>
      </c>
      <c r="G246" s="84">
        <v>0</v>
      </c>
      <c r="H246" s="84">
        <v>0</v>
      </c>
      <c r="I246" s="84">
        <v>0</v>
      </c>
      <c r="J246" s="84">
        <v>0</v>
      </c>
      <c r="K246" s="84">
        <v>0</v>
      </c>
      <c r="L246" s="84">
        <v>0</v>
      </c>
      <c r="M246" s="84">
        <v>0</v>
      </c>
      <c r="N246" s="84">
        <v>0</v>
      </c>
    </row>
    <row r="247" spans="1:14" x14ac:dyDescent="0.25">
      <c r="A247" s="83" t="s">
        <v>1522</v>
      </c>
      <c r="B247" s="83" t="s">
        <v>1521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  <c r="I247" s="84">
        <v>0</v>
      </c>
      <c r="J247" s="84">
        <v>0</v>
      </c>
      <c r="K247" s="84">
        <v>0</v>
      </c>
      <c r="L247" s="84">
        <v>0</v>
      </c>
      <c r="M247" s="84">
        <v>0</v>
      </c>
      <c r="N247" s="84">
        <v>0</v>
      </c>
    </row>
    <row r="248" spans="1:14" x14ac:dyDescent="0.25">
      <c r="A248" s="83" t="s">
        <v>1520</v>
      </c>
      <c r="B248" s="83" t="s">
        <v>190</v>
      </c>
      <c r="C248" s="84">
        <v>0</v>
      </c>
      <c r="D248" s="84">
        <v>0</v>
      </c>
      <c r="E248" s="84">
        <v>0</v>
      </c>
      <c r="F248" s="84">
        <v>0</v>
      </c>
      <c r="G248" s="84">
        <v>0</v>
      </c>
      <c r="H248" s="84">
        <v>0</v>
      </c>
      <c r="I248" s="84">
        <v>0</v>
      </c>
      <c r="J248" s="84">
        <v>0</v>
      </c>
      <c r="K248" s="84">
        <v>0</v>
      </c>
      <c r="L248" s="84">
        <v>0</v>
      </c>
      <c r="M248" s="84">
        <v>0</v>
      </c>
      <c r="N248" s="84">
        <v>0</v>
      </c>
    </row>
    <row r="249" spans="1:14" x14ac:dyDescent="0.25">
      <c r="A249" s="83" t="s">
        <v>1519</v>
      </c>
      <c r="B249" s="83" t="s">
        <v>1518</v>
      </c>
      <c r="C249" s="84">
        <v>0</v>
      </c>
      <c r="D249" s="84">
        <v>0</v>
      </c>
      <c r="E249" s="84">
        <v>0</v>
      </c>
      <c r="F249" s="84">
        <v>0</v>
      </c>
      <c r="G249" s="84">
        <v>0</v>
      </c>
      <c r="H249" s="84">
        <v>0</v>
      </c>
      <c r="I249" s="84">
        <v>0</v>
      </c>
      <c r="J249" s="84">
        <v>0</v>
      </c>
      <c r="K249" s="84">
        <v>0</v>
      </c>
      <c r="L249" s="84">
        <v>0</v>
      </c>
      <c r="M249" s="84">
        <v>0</v>
      </c>
      <c r="N249" s="84">
        <v>0</v>
      </c>
    </row>
    <row r="250" spans="1:14" ht="15.75" thickBot="1" x14ac:dyDescent="0.3">
      <c r="A250" s="95" t="s">
        <v>1517</v>
      </c>
      <c r="B250" s="96" t="s">
        <v>0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</row>
    <row r="251" spans="1:14" ht="15.75" thickTop="1" x14ac:dyDescent="0.25"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</row>
    <row r="252" spans="1:14" x14ac:dyDescent="0.25">
      <c r="A252" s="82" t="s">
        <v>938</v>
      </c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</row>
    <row r="253" spans="1:14" x14ac:dyDescent="0.25">
      <c r="A253" s="83" t="s">
        <v>1516</v>
      </c>
      <c r="B253" s="83" t="s">
        <v>242</v>
      </c>
      <c r="C253" s="84">
        <v>0</v>
      </c>
      <c r="D253" s="84">
        <v>0</v>
      </c>
      <c r="E253" s="84">
        <v>0</v>
      </c>
      <c r="F253" s="84">
        <v>0</v>
      </c>
      <c r="G253" s="84">
        <v>0</v>
      </c>
      <c r="H253" s="84">
        <v>0</v>
      </c>
      <c r="I253" s="84">
        <v>0</v>
      </c>
      <c r="J253" s="84">
        <v>0</v>
      </c>
      <c r="K253" s="84">
        <v>0</v>
      </c>
      <c r="L253" s="84">
        <v>0</v>
      </c>
      <c r="M253" s="84">
        <v>0</v>
      </c>
      <c r="N253" s="84">
        <v>0</v>
      </c>
    </row>
    <row r="254" spans="1:14" ht="15.75" thickBot="1" x14ac:dyDescent="0.3">
      <c r="A254" s="95" t="s">
        <v>926</v>
      </c>
      <c r="B254" s="96" t="s">
        <v>0</v>
      </c>
      <c r="C254" s="97">
        <v>0</v>
      </c>
      <c r="D254" s="97">
        <v>0</v>
      </c>
      <c r="E254" s="97">
        <v>0</v>
      </c>
      <c r="F254" s="97">
        <v>0</v>
      </c>
      <c r="G254" s="97">
        <v>0</v>
      </c>
      <c r="H254" s="97">
        <v>0</v>
      </c>
      <c r="I254" s="97">
        <v>0</v>
      </c>
      <c r="J254" s="97">
        <v>0</v>
      </c>
      <c r="K254" s="97">
        <v>0</v>
      </c>
      <c r="L254" s="97">
        <v>0</v>
      </c>
      <c r="M254" s="97">
        <v>0</v>
      </c>
      <c r="N254" s="97">
        <v>0</v>
      </c>
    </row>
    <row r="255" spans="1:14" ht="15.75" thickTop="1" x14ac:dyDescent="0.25"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</row>
    <row r="256" spans="1:14" ht="15.75" thickBot="1" x14ac:dyDescent="0.3">
      <c r="A256" s="98" t="s">
        <v>1515</v>
      </c>
      <c r="B256" s="98"/>
      <c r="C256" s="99">
        <v>0</v>
      </c>
      <c r="D256" s="99">
        <v>0</v>
      </c>
      <c r="E256" s="99">
        <v>0</v>
      </c>
      <c r="F256" s="99">
        <v>0</v>
      </c>
      <c r="G256" s="99">
        <v>0</v>
      </c>
      <c r="H256" s="99">
        <v>0</v>
      </c>
      <c r="I256" s="99">
        <v>0</v>
      </c>
      <c r="J256" s="99">
        <v>0</v>
      </c>
      <c r="K256" s="99">
        <v>0</v>
      </c>
      <c r="L256" s="99">
        <v>0</v>
      </c>
      <c r="M256" s="99">
        <v>0</v>
      </c>
      <c r="N256" s="99">
        <v>0</v>
      </c>
    </row>
    <row r="257" spans="1:14" x14ac:dyDescent="0.25"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</row>
    <row r="258" spans="1:14" x14ac:dyDescent="0.25">
      <c r="A258" s="83" t="s">
        <v>1514</v>
      </c>
      <c r="B258" s="83" t="s">
        <v>0</v>
      </c>
      <c r="C258" s="84">
        <v>0</v>
      </c>
      <c r="D258" s="84">
        <v>0</v>
      </c>
      <c r="E258" s="84">
        <v>0</v>
      </c>
      <c r="F258" s="84">
        <v>0</v>
      </c>
      <c r="G258" s="84">
        <v>0</v>
      </c>
      <c r="H258" s="84">
        <v>0</v>
      </c>
      <c r="I258" s="84">
        <v>0</v>
      </c>
      <c r="J258" s="84">
        <v>0</v>
      </c>
      <c r="K258" s="84">
        <v>0</v>
      </c>
      <c r="L258" s="84">
        <v>0</v>
      </c>
      <c r="M258" s="84">
        <v>0</v>
      </c>
      <c r="N258" s="84">
        <v>0</v>
      </c>
    </row>
    <row r="259" spans="1:14" x14ac:dyDescent="0.25">
      <c r="A259" s="83" t="s">
        <v>1513</v>
      </c>
      <c r="B259" s="83" t="s">
        <v>0</v>
      </c>
      <c r="C259" s="84">
        <v>0</v>
      </c>
      <c r="D259" s="84">
        <v>0</v>
      </c>
      <c r="E259" s="84">
        <v>0</v>
      </c>
      <c r="F259" s="84">
        <v>0</v>
      </c>
      <c r="G259" s="84">
        <v>0</v>
      </c>
      <c r="H259" s="84">
        <v>0</v>
      </c>
      <c r="I259" s="84">
        <v>0</v>
      </c>
      <c r="J259" s="84">
        <v>0</v>
      </c>
      <c r="K259" s="84">
        <v>0</v>
      </c>
      <c r="L259" s="84">
        <v>0</v>
      </c>
      <c r="M259" s="84">
        <v>0</v>
      </c>
      <c r="N259" s="84">
        <v>0</v>
      </c>
    </row>
    <row r="260" spans="1:14" x14ac:dyDescent="0.25">
      <c r="A260" s="82" t="s">
        <v>1512</v>
      </c>
      <c r="B260" s="83" t="s">
        <v>0</v>
      </c>
      <c r="C260" s="102">
        <v>0</v>
      </c>
      <c r="D260" s="102">
        <v>0</v>
      </c>
      <c r="E260" s="102">
        <v>0</v>
      </c>
      <c r="F260" s="102">
        <v>0</v>
      </c>
      <c r="G260" s="102">
        <v>0</v>
      </c>
      <c r="H260" s="84">
        <v>0</v>
      </c>
      <c r="I260" s="102">
        <v>0</v>
      </c>
      <c r="J260" s="102">
        <v>0</v>
      </c>
      <c r="K260" s="102">
        <v>0</v>
      </c>
      <c r="L260" s="102">
        <v>0</v>
      </c>
      <c r="M260" s="102">
        <v>0</v>
      </c>
      <c r="N260" s="10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F0A0-FF63-4960-91B7-7A28BC6D8A58}">
  <dimension ref="A1:M55"/>
  <sheetViews>
    <sheetView zoomScaleNormal="100" workbookViewId="0">
      <selection sqref="A1:XFD1048576"/>
    </sheetView>
  </sheetViews>
  <sheetFormatPr defaultColWidth="8.85546875" defaultRowHeight="15.75" x14ac:dyDescent="0.25"/>
  <cols>
    <col min="1" max="1" width="37.28515625" style="4" bestFit="1" customWidth="1"/>
    <col min="2" max="2" width="19.140625" style="4" bestFit="1" customWidth="1"/>
    <col min="3" max="3" width="23.28515625" style="4" bestFit="1" customWidth="1"/>
    <col min="4" max="4" width="19.85546875" style="4" bestFit="1" customWidth="1"/>
    <col min="5" max="8" width="18.5703125" style="4" bestFit="1" customWidth="1"/>
    <col min="9" max="9" width="8.85546875" style="4"/>
    <col min="10" max="10" width="39.140625" style="4" bestFit="1" customWidth="1"/>
    <col min="11" max="11" width="21" style="4" bestFit="1" customWidth="1"/>
    <col min="12" max="13" width="14.28515625" style="4" bestFit="1" customWidth="1"/>
    <col min="14" max="16384" width="8.85546875" style="4"/>
  </cols>
  <sheetData>
    <row r="1" spans="1:11" x14ac:dyDescent="0.25">
      <c r="B1" s="1" t="s">
        <v>1841</v>
      </c>
      <c r="C1" s="1" t="s">
        <v>1879</v>
      </c>
      <c r="D1" s="11" t="s">
        <v>1930</v>
      </c>
      <c r="E1" s="1" t="s">
        <v>849</v>
      </c>
      <c r="F1" s="1" t="s">
        <v>848</v>
      </c>
      <c r="G1" s="1" t="s">
        <v>847</v>
      </c>
      <c r="H1" s="1" t="s">
        <v>1896</v>
      </c>
      <c r="J1" s="12" t="s">
        <v>1969</v>
      </c>
      <c r="K1" s="1" t="s">
        <v>855</v>
      </c>
    </row>
    <row r="2" spans="1:11" x14ac:dyDescent="0.25">
      <c r="A2" s="13" t="s">
        <v>864</v>
      </c>
      <c r="D2" s="192" t="s">
        <v>1996</v>
      </c>
      <c r="J2" s="4" t="s">
        <v>1975</v>
      </c>
      <c r="K2" s="4">
        <v>7942918.1240525004</v>
      </c>
    </row>
    <row r="3" spans="1:11" x14ac:dyDescent="0.25">
      <c r="A3" s="14" t="s">
        <v>1130</v>
      </c>
      <c r="B3" s="4">
        <v>2289438.0627199993</v>
      </c>
      <c r="C3" s="4">
        <v>2289438.0627199993</v>
      </c>
      <c r="D3" s="4">
        <v>2716341.912</v>
      </c>
      <c r="E3" s="4">
        <v>2716341.912</v>
      </c>
      <c r="F3" s="4">
        <v>2716341.912</v>
      </c>
      <c r="G3" s="4">
        <v>2716341.912</v>
      </c>
      <c r="H3" s="4">
        <v>2716341.912</v>
      </c>
      <c r="J3" s="4" t="s">
        <v>1970</v>
      </c>
      <c r="K3" s="4">
        <v>8179084.5075199986</v>
      </c>
    </row>
    <row r="4" spans="1:11" ht="16.5" thickBot="1" x14ac:dyDescent="0.3">
      <c r="A4" s="14" t="s">
        <v>1129</v>
      </c>
      <c r="B4" s="4">
        <v>3459138.9333333331</v>
      </c>
      <c r="C4" s="4">
        <v>3459138.9333333331</v>
      </c>
      <c r="D4" s="4">
        <v>3659600</v>
      </c>
      <c r="E4" s="4">
        <v>3733349.9999999995</v>
      </c>
      <c r="F4" s="4">
        <v>3808943.7499999991</v>
      </c>
      <c r="G4" s="4">
        <v>3886427.3437499986</v>
      </c>
      <c r="H4" s="4">
        <v>3965848.0273437481</v>
      </c>
      <c r="J4" s="15" t="s">
        <v>1788</v>
      </c>
      <c r="K4" s="16">
        <v>236166.38346749824</v>
      </c>
    </row>
    <row r="5" spans="1:11" ht="17.25" thickTop="1" thickBot="1" x14ac:dyDescent="0.3">
      <c r="A5" s="14" t="s">
        <v>1128</v>
      </c>
      <c r="B5" s="4">
        <v>2113898.2162500001</v>
      </c>
      <c r="C5" s="4">
        <v>2471627.67625</v>
      </c>
      <c r="D5" s="4">
        <v>1445996.1500000001</v>
      </c>
      <c r="E5" s="4">
        <v>1535119.55425</v>
      </c>
      <c r="F5" s="4">
        <v>1556163.29310625</v>
      </c>
      <c r="G5" s="4">
        <v>1616859.1004339063</v>
      </c>
      <c r="H5" s="4">
        <v>1618433.7129447539</v>
      </c>
    </row>
    <row r="6" spans="1:11" ht="16.5" thickBot="1" x14ac:dyDescent="0.3">
      <c r="A6" s="14" t="s">
        <v>1127</v>
      </c>
      <c r="B6" s="4">
        <v>79158.938680000603</v>
      </c>
      <c r="C6" s="4">
        <v>79158.938680000603</v>
      </c>
      <c r="D6" s="4">
        <v>357146.44551999797</v>
      </c>
      <c r="E6" s="4">
        <v>303726.463958001</v>
      </c>
      <c r="F6" s="4">
        <v>225476.24938616576</v>
      </c>
      <c r="G6" s="4">
        <v>0</v>
      </c>
      <c r="H6" s="4">
        <v>0</v>
      </c>
      <c r="J6" s="197" t="s">
        <v>1991</v>
      </c>
      <c r="K6" s="198"/>
    </row>
    <row r="7" spans="1:11" ht="16.5" thickBot="1" x14ac:dyDescent="0.3">
      <c r="A7" s="17" t="s">
        <v>860</v>
      </c>
      <c r="B7" s="18">
        <v>7941634.1509833336</v>
      </c>
      <c r="C7" s="18">
        <v>8299363.6109833326</v>
      </c>
      <c r="D7" s="18">
        <v>8179084.5075199986</v>
      </c>
      <c r="E7" s="18">
        <v>8288537.9302080004</v>
      </c>
      <c r="F7" s="18">
        <v>8306925.2044924144</v>
      </c>
      <c r="G7" s="18">
        <v>8219628.3561839052</v>
      </c>
      <c r="H7" s="18">
        <v>8300623.6522885021</v>
      </c>
      <c r="J7" s="19" t="s">
        <v>1971</v>
      </c>
      <c r="K7" s="20"/>
    </row>
    <row r="8" spans="1:11" ht="16.5" thickTop="1" x14ac:dyDescent="0.25">
      <c r="A8" s="14"/>
      <c r="J8" s="181" t="s">
        <v>1127</v>
      </c>
      <c r="K8" s="180">
        <v>292906.44551999803</v>
      </c>
    </row>
    <row r="9" spans="1:11" x14ac:dyDescent="0.25">
      <c r="A9" s="21" t="s">
        <v>859</v>
      </c>
      <c r="B9" s="1" t="s">
        <v>1841</v>
      </c>
      <c r="C9" s="1" t="s">
        <v>1879</v>
      </c>
      <c r="D9" s="11" t="s">
        <v>1930</v>
      </c>
      <c r="E9" s="1" t="s">
        <v>849</v>
      </c>
      <c r="F9" s="1" t="s">
        <v>848</v>
      </c>
      <c r="G9" s="1" t="s">
        <v>847</v>
      </c>
      <c r="H9" s="1" t="s">
        <v>1896</v>
      </c>
      <c r="J9" s="181" t="s">
        <v>1990</v>
      </c>
      <c r="K9" s="180">
        <v>166927.64000000013</v>
      </c>
    </row>
    <row r="10" spans="1:11" x14ac:dyDescent="0.25">
      <c r="A10" s="22" t="s">
        <v>1126</v>
      </c>
      <c r="B10" s="4">
        <v>102400</v>
      </c>
      <c r="C10" s="4">
        <v>102400</v>
      </c>
      <c r="D10" s="4">
        <v>98925</v>
      </c>
      <c r="E10" s="4">
        <v>99840</v>
      </c>
      <c r="F10" s="4">
        <v>99855.375</v>
      </c>
      <c r="G10" s="4">
        <v>100330.75937499999</v>
      </c>
      <c r="H10" s="4">
        <v>100346.143984375</v>
      </c>
      <c r="J10" s="23" t="s">
        <v>1972</v>
      </c>
      <c r="K10" s="24"/>
    </row>
    <row r="11" spans="1:11" ht="16.5" thickBot="1" x14ac:dyDescent="0.3">
      <c r="A11" s="22" t="s">
        <v>1125</v>
      </c>
      <c r="B11" s="4">
        <v>192769</v>
      </c>
      <c r="C11" s="4">
        <v>248712.24</v>
      </c>
      <c r="D11" s="4">
        <v>280483.375</v>
      </c>
      <c r="E11" s="4">
        <v>283197.95937499998</v>
      </c>
      <c r="F11" s="4">
        <v>290080.40835937497</v>
      </c>
      <c r="G11" s="4">
        <v>297134.91856835934</v>
      </c>
      <c r="H11" s="4">
        <v>304365.79153256828</v>
      </c>
      <c r="J11" s="182" t="s">
        <v>1128</v>
      </c>
      <c r="K11" s="183">
        <v>-1025631.5300000003</v>
      </c>
    </row>
    <row r="12" spans="1:11" ht="16.5" thickBot="1" x14ac:dyDescent="0.3">
      <c r="A12" s="22" t="s">
        <v>857</v>
      </c>
      <c r="B12" s="4">
        <v>218800.33049999998</v>
      </c>
      <c r="C12" s="4">
        <v>218800.33049999998</v>
      </c>
      <c r="D12" s="4">
        <v>240460</v>
      </c>
      <c r="E12" s="4">
        <v>245457.74999999997</v>
      </c>
      <c r="F12" s="4">
        <v>250580.44374999995</v>
      </c>
      <c r="G12" s="4">
        <v>255831.20484374993</v>
      </c>
      <c r="H12" s="4">
        <v>261213.23496484366</v>
      </c>
    </row>
    <row r="13" spans="1:11" ht="16.5" thickBot="1" x14ac:dyDescent="0.3">
      <c r="A13" s="22" t="s">
        <v>57</v>
      </c>
      <c r="B13" s="4">
        <v>424852</v>
      </c>
      <c r="C13" s="4">
        <v>424852</v>
      </c>
      <c r="D13" s="4">
        <v>436077.08750000002</v>
      </c>
      <c r="E13" s="4">
        <v>445451.51468750002</v>
      </c>
      <c r="F13" s="4">
        <v>455060.30255468749</v>
      </c>
      <c r="G13" s="4">
        <v>464909.3101185548</v>
      </c>
      <c r="H13" s="4">
        <v>475004.54287151853</v>
      </c>
      <c r="J13" s="197" t="s">
        <v>1992</v>
      </c>
      <c r="K13" s="198"/>
    </row>
    <row r="14" spans="1:11" x14ac:dyDescent="0.25">
      <c r="A14" s="22" t="s">
        <v>568</v>
      </c>
      <c r="B14" s="4">
        <v>130000</v>
      </c>
      <c r="C14" s="4">
        <v>130000</v>
      </c>
      <c r="D14" s="4">
        <v>120000</v>
      </c>
      <c r="E14" s="4">
        <v>120000</v>
      </c>
      <c r="F14" s="4">
        <v>120000</v>
      </c>
      <c r="G14" s="4">
        <v>120000</v>
      </c>
      <c r="H14" s="4">
        <v>120000</v>
      </c>
      <c r="J14" s="25" t="s">
        <v>1971</v>
      </c>
      <c r="K14" s="26"/>
    </row>
    <row r="15" spans="1:11" x14ac:dyDescent="0.25">
      <c r="A15" s="22" t="s">
        <v>150</v>
      </c>
      <c r="B15" s="4">
        <v>300000</v>
      </c>
      <c r="C15" s="4">
        <v>300000</v>
      </c>
      <c r="D15" s="4">
        <v>195000</v>
      </c>
      <c r="E15" s="4">
        <v>195000</v>
      </c>
      <c r="F15" s="4">
        <v>195000</v>
      </c>
      <c r="G15" s="4">
        <v>195000</v>
      </c>
      <c r="H15" s="4">
        <v>195000</v>
      </c>
      <c r="J15" s="184" t="s">
        <v>1121</v>
      </c>
      <c r="K15" s="185">
        <v>206497</v>
      </c>
    </row>
    <row r="16" spans="1:11" x14ac:dyDescent="0.25">
      <c r="A16" s="22" t="s">
        <v>1123</v>
      </c>
      <c r="B16" s="4">
        <v>110800</v>
      </c>
      <c r="C16" s="4">
        <v>110800</v>
      </c>
      <c r="D16" s="4">
        <v>138800</v>
      </c>
      <c r="E16" s="4">
        <v>138800</v>
      </c>
      <c r="F16" s="4">
        <v>138800</v>
      </c>
      <c r="G16" s="4">
        <v>138800</v>
      </c>
      <c r="H16" s="4">
        <v>138800</v>
      </c>
      <c r="J16" s="184" t="s">
        <v>1116</v>
      </c>
      <c r="K16" s="185">
        <v>118963.42000000004</v>
      </c>
    </row>
    <row r="17" spans="1:13" x14ac:dyDescent="0.25">
      <c r="A17" s="22" t="s">
        <v>192</v>
      </c>
      <c r="B17" s="4">
        <v>158559</v>
      </c>
      <c r="C17" s="4">
        <v>158559</v>
      </c>
      <c r="D17" s="4">
        <v>152786.5</v>
      </c>
      <c r="E17" s="4">
        <v>152788.5</v>
      </c>
      <c r="F17" s="4">
        <v>152789.5</v>
      </c>
      <c r="G17" s="4">
        <v>152790.5</v>
      </c>
      <c r="H17" s="4">
        <v>152791.5</v>
      </c>
      <c r="J17" s="27" t="s">
        <v>1122</v>
      </c>
      <c r="K17" s="186">
        <v>24609.75472000055</v>
      </c>
    </row>
    <row r="18" spans="1:13" x14ac:dyDescent="0.25">
      <c r="A18" s="22" t="s">
        <v>1122</v>
      </c>
      <c r="B18" s="4">
        <v>2442624.46</v>
      </c>
      <c r="C18" s="4">
        <v>2448224.46</v>
      </c>
      <c r="D18" s="4">
        <v>2472834.2147200005</v>
      </c>
      <c r="E18" s="4">
        <v>2534515.0700880005</v>
      </c>
      <c r="F18" s="4">
        <v>2597737.9468402001</v>
      </c>
      <c r="G18" s="4">
        <v>2662541.3955112048</v>
      </c>
      <c r="H18" s="4">
        <v>2728964.9303989848</v>
      </c>
      <c r="J18" s="28" t="s">
        <v>1972</v>
      </c>
      <c r="K18" s="29"/>
    </row>
    <row r="19" spans="1:13" x14ac:dyDescent="0.25">
      <c r="A19" s="22" t="s">
        <v>1121</v>
      </c>
      <c r="B19" s="4">
        <v>1019950</v>
      </c>
      <c r="C19" s="4">
        <v>1019950</v>
      </c>
      <c r="D19" s="4">
        <v>1226447</v>
      </c>
      <c r="E19" s="4">
        <v>1226447</v>
      </c>
      <c r="F19" s="4">
        <v>1226447</v>
      </c>
      <c r="G19" s="4">
        <v>1226447</v>
      </c>
      <c r="H19" s="4">
        <v>1226447</v>
      </c>
      <c r="J19" s="181" t="s">
        <v>150</v>
      </c>
      <c r="K19" s="180">
        <v>-105000</v>
      </c>
    </row>
    <row r="20" spans="1:13" x14ac:dyDescent="0.25">
      <c r="A20" s="22" t="s">
        <v>253</v>
      </c>
      <c r="B20" s="4">
        <v>531205.62</v>
      </c>
      <c r="C20" s="4">
        <v>698104.62</v>
      </c>
      <c r="D20" s="4">
        <v>649158.56050000002</v>
      </c>
      <c r="E20" s="4">
        <v>663848.77451250004</v>
      </c>
      <c r="F20" s="4">
        <v>678906.24387531239</v>
      </c>
      <c r="G20" s="4">
        <v>694340.14997219527</v>
      </c>
      <c r="H20" s="4">
        <v>710734.90372150019</v>
      </c>
      <c r="J20" s="181" t="s">
        <v>253</v>
      </c>
      <c r="K20" s="180">
        <v>-48946.059499999974</v>
      </c>
    </row>
    <row r="21" spans="1:13" x14ac:dyDescent="0.25">
      <c r="A21" s="22" t="s">
        <v>1120</v>
      </c>
      <c r="B21" s="4">
        <v>1072816.642</v>
      </c>
      <c r="C21" s="4">
        <v>1072816.642</v>
      </c>
      <c r="D21" s="4">
        <v>1092836.5655499999</v>
      </c>
      <c r="E21" s="4">
        <v>1098623.7296887501</v>
      </c>
      <c r="F21" s="4">
        <v>1117880.5729309688</v>
      </c>
      <c r="G21" s="4">
        <v>1137618.837254243</v>
      </c>
      <c r="H21" s="4">
        <v>1157850.5581855988</v>
      </c>
      <c r="J21" s="181" t="s">
        <v>252</v>
      </c>
      <c r="K21" s="180">
        <v>-48786.047302500025</v>
      </c>
    </row>
    <row r="22" spans="1:13" ht="16.5" thickBot="1" x14ac:dyDescent="0.3">
      <c r="A22" s="22" t="s">
        <v>1119</v>
      </c>
      <c r="B22" s="4">
        <v>116500</v>
      </c>
      <c r="C22" s="4">
        <v>116500</v>
      </c>
      <c r="D22" s="4">
        <v>93500</v>
      </c>
      <c r="E22" s="4">
        <v>93500</v>
      </c>
      <c r="F22" s="4">
        <v>93500</v>
      </c>
      <c r="G22" s="4">
        <v>93500</v>
      </c>
      <c r="H22" s="4">
        <v>93500</v>
      </c>
      <c r="J22" s="187" t="s">
        <v>1125</v>
      </c>
      <c r="K22" s="188">
        <v>-38228.864999999991</v>
      </c>
    </row>
    <row r="23" spans="1:13" ht="16.5" thickBot="1" x14ac:dyDescent="0.3">
      <c r="A23" s="22" t="s">
        <v>252</v>
      </c>
      <c r="B23" s="4">
        <v>311731</v>
      </c>
      <c r="C23" s="4">
        <v>282198.83155250002</v>
      </c>
      <c r="D23" s="4">
        <v>233412.78425</v>
      </c>
      <c r="E23" s="4">
        <v>235814.97885625</v>
      </c>
      <c r="F23" s="4">
        <v>238277.22832765625</v>
      </c>
      <c r="G23" s="4">
        <v>240801.03403584764</v>
      </c>
      <c r="H23" s="4">
        <v>243387.93488674384</v>
      </c>
      <c r="J23" s="2"/>
      <c r="K23" s="2"/>
    </row>
    <row r="24" spans="1:13" ht="16.5" thickBot="1" x14ac:dyDescent="0.3">
      <c r="A24" s="22" t="s">
        <v>1118</v>
      </c>
      <c r="B24" s="4">
        <v>174700</v>
      </c>
      <c r="C24" s="4">
        <v>176200</v>
      </c>
      <c r="D24" s="4">
        <v>194600</v>
      </c>
      <c r="E24" s="4">
        <v>194600</v>
      </c>
      <c r="F24" s="4">
        <v>194600</v>
      </c>
      <c r="G24" s="4">
        <v>194600</v>
      </c>
      <c r="H24" s="4">
        <v>194600</v>
      </c>
      <c r="J24" s="30" t="s">
        <v>1973</v>
      </c>
      <c r="K24" s="31">
        <v>708249.24551999802</v>
      </c>
    </row>
    <row r="25" spans="1:13" ht="16.5" thickBot="1" x14ac:dyDescent="0.3">
      <c r="A25" s="22" t="s">
        <v>1116</v>
      </c>
      <c r="B25" s="4">
        <v>191700</v>
      </c>
      <c r="C25" s="4">
        <v>191700</v>
      </c>
      <c r="D25" s="4">
        <v>310663.42000000004</v>
      </c>
      <c r="E25" s="4">
        <v>317552.65299999999</v>
      </c>
      <c r="F25" s="4">
        <v>324621.18932499998</v>
      </c>
      <c r="G25" s="4">
        <v>331866.4390581249</v>
      </c>
      <c r="H25" s="4">
        <v>339292.82003457804</v>
      </c>
      <c r="J25" s="2"/>
      <c r="K25" s="2"/>
    </row>
    <row r="26" spans="1:13" x14ac:dyDescent="0.25">
      <c r="A26" s="22" t="s">
        <v>1115</v>
      </c>
      <c r="B26" s="4">
        <v>243100</v>
      </c>
      <c r="C26" s="4">
        <v>243100</v>
      </c>
      <c r="D26" s="4">
        <v>243100</v>
      </c>
      <c r="E26" s="4">
        <v>243100</v>
      </c>
      <c r="F26" s="4">
        <v>243100</v>
      </c>
      <c r="G26" s="4">
        <v>450000</v>
      </c>
      <c r="H26" s="4">
        <v>750000</v>
      </c>
      <c r="J26" s="33" t="s">
        <v>1974</v>
      </c>
      <c r="K26" s="34">
        <v>830685600</v>
      </c>
    </row>
    <row r="27" spans="1:13" ht="16.5" thickBot="1" x14ac:dyDescent="0.3">
      <c r="A27" s="32" t="s">
        <v>855</v>
      </c>
      <c r="B27" s="32">
        <v>7742508.0525000002</v>
      </c>
      <c r="C27" s="32">
        <v>7942918.1240525004</v>
      </c>
      <c r="D27" s="32">
        <v>8179084.5075199986</v>
      </c>
      <c r="E27" s="32">
        <v>8288537.9302080013</v>
      </c>
      <c r="F27" s="32">
        <v>8417236.2109632008</v>
      </c>
      <c r="G27" s="32">
        <v>8756511.5487372801</v>
      </c>
      <c r="H27" s="32">
        <v>9192299.3605807107</v>
      </c>
      <c r="J27" s="35" t="s">
        <v>1117</v>
      </c>
      <c r="K27" s="36">
        <v>830685.6</v>
      </c>
    </row>
    <row r="28" spans="1:13" ht="16.5" thickTop="1" x14ac:dyDescent="0.25">
      <c r="J28" s="35" t="s">
        <v>1993</v>
      </c>
      <c r="K28" s="36">
        <v>415342.8</v>
      </c>
      <c r="L28" s="37"/>
      <c r="M28" s="37"/>
    </row>
    <row r="29" spans="1:13" ht="16.5" thickBot="1" x14ac:dyDescent="0.3">
      <c r="J29" s="35" t="s">
        <v>1995</v>
      </c>
      <c r="K29" s="36">
        <v>292906.44551999803</v>
      </c>
    </row>
    <row r="30" spans="1:13" ht="16.5" thickBot="1" x14ac:dyDescent="0.3">
      <c r="A30" s="38" t="s">
        <v>1825</v>
      </c>
      <c r="B30" s="39">
        <v>199126.09848333336</v>
      </c>
      <c r="C30" s="39">
        <v>356445.48693083227</v>
      </c>
      <c r="D30" s="39">
        <v>0</v>
      </c>
      <c r="E30" s="39">
        <v>0</v>
      </c>
      <c r="F30" s="39">
        <v>-110311.00647078641</v>
      </c>
      <c r="G30" s="39">
        <v>-536883.19255337492</v>
      </c>
      <c r="H30" s="39">
        <v>-891675.70829220861</v>
      </c>
      <c r="J30" s="35" t="s">
        <v>1830</v>
      </c>
      <c r="K30" s="36">
        <v>0</v>
      </c>
    </row>
    <row r="31" spans="1:13" ht="16.5" thickBot="1" x14ac:dyDescent="0.3">
      <c r="A31" s="40"/>
      <c r="D31" s="10"/>
      <c r="E31" s="10"/>
      <c r="F31" s="10"/>
      <c r="G31" s="10"/>
      <c r="J31" s="41" t="s">
        <v>1994</v>
      </c>
      <c r="K31" s="42">
        <v>2716341.912</v>
      </c>
    </row>
    <row r="32" spans="1:13" x14ac:dyDescent="0.25">
      <c r="C32" s="75"/>
      <c r="D32" s="75"/>
      <c r="E32" s="10"/>
      <c r="K32" s="37"/>
    </row>
    <row r="33" spans="4:11" x14ac:dyDescent="0.25">
      <c r="D33" s="193"/>
      <c r="E33" s="193"/>
      <c r="F33" s="5"/>
      <c r="J33" s="8"/>
      <c r="K33" s="43"/>
    </row>
    <row r="34" spans="4:11" x14ac:dyDescent="0.25">
      <c r="E34" s="194"/>
      <c r="J34" s="8"/>
    </row>
    <row r="35" spans="4:11" x14ac:dyDescent="0.25">
      <c r="J35" s="8"/>
    </row>
    <row r="36" spans="4:11" x14ac:dyDescent="0.25">
      <c r="G36" s="194"/>
      <c r="J36" s="8"/>
    </row>
    <row r="37" spans="4:11" x14ac:dyDescent="0.25">
      <c r="G37" s="194"/>
    </row>
    <row r="38" spans="4:11" x14ac:dyDescent="0.25">
      <c r="G38" s="5"/>
    </row>
    <row r="39" spans="4:11" x14ac:dyDescent="0.25">
      <c r="F39" s="5"/>
      <c r="G39" s="5"/>
    </row>
    <row r="40" spans="4:11" x14ac:dyDescent="0.25">
      <c r="G40" s="5"/>
    </row>
    <row r="41" spans="4:11" x14ac:dyDescent="0.25">
      <c r="J41" s="5"/>
    </row>
    <row r="46" spans="4:11" x14ac:dyDescent="0.25">
      <c r="E46" s="189"/>
    </row>
    <row r="47" spans="4:11" x14ac:dyDescent="0.25">
      <c r="E47" s="189"/>
    </row>
    <row r="48" spans="4:11" x14ac:dyDescent="0.25">
      <c r="E48" s="189"/>
    </row>
    <row r="49" spans="5:7" x14ac:dyDescent="0.25">
      <c r="E49" s="189"/>
    </row>
    <row r="50" spans="5:7" x14ac:dyDescent="0.25">
      <c r="E50" s="189"/>
    </row>
    <row r="51" spans="5:7" x14ac:dyDescent="0.25">
      <c r="E51" s="189"/>
    </row>
    <row r="54" spans="5:7" x14ac:dyDescent="0.25">
      <c r="G54" s="4">
        <v>0</v>
      </c>
    </row>
    <row r="55" spans="5:7" x14ac:dyDescent="0.25">
      <c r="G55" s="4">
        <v>0</v>
      </c>
    </row>
  </sheetData>
  <mergeCells count="2">
    <mergeCell ref="J6:K6"/>
    <mergeCell ref="J13:K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76"/>
  <sheetViews>
    <sheetView zoomScaleNormal="100" workbookViewId="0">
      <pane xSplit="2" ySplit="1" topLeftCell="F2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ColWidth="9.140625" defaultRowHeight="15" x14ac:dyDescent="0.25"/>
  <cols>
    <col min="1" max="1" width="47.140625" style="83" bestFit="1" customWidth="1"/>
    <col min="2" max="2" width="57.42578125" style="83" customWidth="1"/>
    <col min="3" max="4" width="17.28515625" style="84" customWidth="1"/>
    <col min="5" max="5" width="20" style="84" customWidth="1"/>
    <col min="6" max="6" width="24.42578125" style="84" bestFit="1" customWidth="1"/>
    <col min="7" max="7" width="22.140625" style="84" bestFit="1" customWidth="1"/>
    <col min="8" max="8" width="16.5703125" style="84" bestFit="1" customWidth="1"/>
    <col min="9" max="9" width="13.7109375" style="171" hidden="1" customWidth="1"/>
    <col min="10" max="10" width="19.85546875" style="84" bestFit="1" customWidth="1"/>
    <col min="11" max="11" width="10.5703125" style="84" hidden="1" customWidth="1"/>
    <col min="12" max="13" width="17.85546875" style="84" bestFit="1" customWidth="1"/>
    <col min="14" max="15" width="18.5703125" style="84" bestFit="1" customWidth="1"/>
    <col min="16" max="16" width="15.7109375" style="83" bestFit="1" customWidth="1"/>
    <col min="17" max="17" width="12.7109375" style="83" bestFit="1" customWidth="1"/>
    <col min="18" max="19" width="9.140625" style="83"/>
    <col min="20" max="20" width="11.28515625" style="83" bestFit="1" customWidth="1"/>
    <col min="21" max="16384" width="9.140625" style="83"/>
  </cols>
  <sheetData>
    <row r="1" spans="1:20" x14ac:dyDescent="0.25">
      <c r="A1" s="80" t="s">
        <v>853</v>
      </c>
      <c r="B1" s="80" t="s">
        <v>852</v>
      </c>
      <c r="C1" s="80" t="s">
        <v>851</v>
      </c>
      <c r="D1" s="80" t="s">
        <v>850</v>
      </c>
      <c r="E1" s="80" t="s">
        <v>1841</v>
      </c>
      <c r="F1" s="80" t="s">
        <v>1879</v>
      </c>
      <c r="G1" s="80" t="s">
        <v>1880</v>
      </c>
      <c r="H1" s="80" t="s">
        <v>1981</v>
      </c>
      <c r="I1" s="156" t="s">
        <v>1782</v>
      </c>
      <c r="J1" s="81" t="s">
        <v>1930</v>
      </c>
      <c r="K1" s="81" t="s">
        <v>1820</v>
      </c>
      <c r="L1" s="80" t="s">
        <v>849</v>
      </c>
      <c r="M1" s="80" t="s">
        <v>848</v>
      </c>
      <c r="N1" s="80" t="s">
        <v>847</v>
      </c>
      <c r="O1" s="80" t="s">
        <v>1896</v>
      </c>
    </row>
    <row r="2" spans="1:20" x14ac:dyDescent="0.25">
      <c r="A2" s="82" t="s">
        <v>589</v>
      </c>
      <c r="C2" s="83"/>
      <c r="D2" s="83"/>
      <c r="I2" s="100"/>
    </row>
    <row r="3" spans="1:20" x14ac:dyDescent="0.25">
      <c r="A3" s="83" t="s">
        <v>590</v>
      </c>
      <c r="B3" s="83" t="s">
        <v>580</v>
      </c>
      <c r="C3" s="84">
        <v>588036.12</v>
      </c>
      <c r="D3" s="84">
        <v>589171.06999999995</v>
      </c>
      <c r="E3" s="84">
        <v>1130424.6117199997</v>
      </c>
      <c r="F3" s="84">
        <v>1130424.6117199997</v>
      </c>
      <c r="G3" s="84">
        <v>1132263.17</v>
      </c>
      <c r="H3" s="84">
        <v>1128047.52</v>
      </c>
      <c r="I3" s="157"/>
      <c r="J3" s="158">
        <v>1359831.4609999999</v>
      </c>
      <c r="K3" s="190">
        <v>0.20547356107834877</v>
      </c>
      <c r="L3" s="84">
        <v>1359831.4609999999</v>
      </c>
      <c r="M3" s="84">
        <v>1359831.4609999999</v>
      </c>
      <c r="N3" s="84">
        <v>1359831.4609999999</v>
      </c>
      <c r="O3" s="84">
        <v>1359831.4609999999</v>
      </c>
      <c r="P3" s="84"/>
      <c r="Q3" s="159"/>
      <c r="R3" s="160"/>
      <c r="T3" s="159"/>
    </row>
    <row r="4" spans="1:20" x14ac:dyDescent="0.25">
      <c r="A4" s="83" t="s">
        <v>591</v>
      </c>
      <c r="B4" s="83" t="s">
        <v>581</v>
      </c>
      <c r="C4" s="84">
        <v>268669.34999999998</v>
      </c>
      <c r="D4" s="84">
        <v>268199.65999999997</v>
      </c>
      <c r="E4" s="84">
        <v>343000</v>
      </c>
      <c r="F4" s="84">
        <v>343000</v>
      </c>
      <c r="G4" s="84">
        <v>327875.44</v>
      </c>
      <c r="H4" s="84">
        <v>343000</v>
      </c>
      <c r="I4" s="157"/>
      <c r="J4" s="158">
        <v>392870</v>
      </c>
      <c r="K4" s="190">
        <v>0.14539358600583091</v>
      </c>
      <c r="L4" s="84">
        <v>392870</v>
      </c>
      <c r="M4" s="84">
        <v>392870</v>
      </c>
      <c r="N4" s="84">
        <v>392870</v>
      </c>
      <c r="O4" s="84">
        <v>392870</v>
      </c>
      <c r="P4" s="84"/>
      <c r="Q4" s="159"/>
      <c r="R4" s="160"/>
      <c r="T4" s="159"/>
    </row>
    <row r="5" spans="1:20" x14ac:dyDescent="0.25">
      <c r="A5" s="83" t="s">
        <v>592</v>
      </c>
      <c r="B5" s="83" t="s">
        <v>582</v>
      </c>
      <c r="C5" s="84">
        <v>26026.5</v>
      </c>
      <c r="D5" s="84">
        <v>26046.7</v>
      </c>
      <c r="E5" s="84">
        <v>26200</v>
      </c>
      <c r="F5" s="84">
        <v>26200</v>
      </c>
      <c r="G5" s="84">
        <v>24044.2</v>
      </c>
      <c r="H5" s="84">
        <v>26200</v>
      </c>
      <c r="I5" s="157"/>
      <c r="J5" s="158">
        <v>26200</v>
      </c>
      <c r="K5" s="190">
        <v>0</v>
      </c>
      <c r="L5" s="84">
        <v>26200</v>
      </c>
      <c r="M5" s="84">
        <v>26200</v>
      </c>
      <c r="N5" s="84">
        <v>26200</v>
      </c>
      <c r="O5" s="84">
        <v>26200</v>
      </c>
      <c r="P5" s="84"/>
      <c r="Q5" s="159"/>
      <c r="R5" s="160"/>
      <c r="T5" s="159"/>
    </row>
    <row r="6" spans="1:20" x14ac:dyDescent="0.25">
      <c r="A6" s="83" t="s">
        <v>593</v>
      </c>
      <c r="B6" s="83" t="s">
        <v>583</v>
      </c>
      <c r="C6" s="84">
        <v>315300.15999999997</v>
      </c>
      <c r="D6" s="84">
        <v>315545.01</v>
      </c>
      <c r="E6" s="84">
        <v>560000</v>
      </c>
      <c r="F6" s="84">
        <v>560000</v>
      </c>
      <c r="G6" s="84">
        <v>535529.87</v>
      </c>
      <c r="H6" s="84">
        <v>560000</v>
      </c>
      <c r="I6" s="157"/>
      <c r="J6" s="158">
        <v>699089</v>
      </c>
      <c r="K6" s="190">
        <v>0.24837321428571429</v>
      </c>
      <c r="L6" s="84">
        <v>699089</v>
      </c>
      <c r="M6" s="84">
        <v>699089</v>
      </c>
      <c r="N6" s="84">
        <v>699089</v>
      </c>
      <c r="O6" s="84">
        <v>699089</v>
      </c>
      <c r="P6" s="84"/>
      <c r="Q6" s="159"/>
      <c r="R6" s="160"/>
      <c r="T6" s="159"/>
    </row>
    <row r="7" spans="1:20" x14ac:dyDescent="0.25">
      <c r="A7" s="83" t="s">
        <v>594</v>
      </c>
      <c r="B7" s="83" t="s">
        <v>584</v>
      </c>
      <c r="C7" s="84">
        <v>78757.259999999995</v>
      </c>
      <c r="D7" s="84">
        <v>78818.429999999993</v>
      </c>
      <c r="E7" s="84">
        <v>90750</v>
      </c>
      <c r="F7" s="84">
        <v>90750</v>
      </c>
      <c r="G7" s="84">
        <v>87433.44</v>
      </c>
      <c r="H7" s="84">
        <v>90750</v>
      </c>
      <c r="I7" s="157"/>
      <c r="J7" s="158">
        <v>99288</v>
      </c>
      <c r="K7" s="190">
        <v>9.4082644628099177E-2</v>
      </c>
      <c r="L7" s="84">
        <v>99288</v>
      </c>
      <c r="M7" s="84">
        <v>99288</v>
      </c>
      <c r="N7" s="84">
        <v>99288</v>
      </c>
      <c r="O7" s="84">
        <v>99288</v>
      </c>
      <c r="P7" s="84"/>
      <c r="Q7" s="159"/>
      <c r="R7" s="160"/>
      <c r="T7" s="159"/>
    </row>
    <row r="8" spans="1:20" x14ac:dyDescent="0.25">
      <c r="A8" s="83" t="s">
        <v>595</v>
      </c>
      <c r="B8" s="83" t="s">
        <v>585</v>
      </c>
      <c r="C8" s="84">
        <v>78757.259999999995</v>
      </c>
      <c r="D8" s="84">
        <v>78818.429999999993</v>
      </c>
      <c r="E8" s="84">
        <v>82600</v>
      </c>
      <c r="F8" s="84">
        <v>82600</v>
      </c>
      <c r="G8" s="84">
        <v>78690.11</v>
      </c>
      <c r="H8" s="84">
        <v>82600</v>
      </c>
      <c r="I8" s="157"/>
      <c r="J8" s="158">
        <v>82600</v>
      </c>
      <c r="K8" s="190">
        <v>0</v>
      </c>
      <c r="L8" s="84">
        <v>82600</v>
      </c>
      <c r="M8" s="84">
        <v>82600</v>
      </c>
      <c r="N8" s="84">
        <v>82600</v>
      </c>
      <c r="O8" s="84">
        <v>82600</v>
      </c>
      <c r="P8" s="84"/>
      <c r="Q8" s="159"/>
      <c r="R8" s="160"/>
      <c r="T8" s="159"/>
    </row>
    <row r="9" spans="1:20" x14ac:dyDescent="0.25">
      <c r="A9" s="83" t="s">
        <v>596</v>
      </c>
      <c r="B9" s="83" t="s">
        <v>586</v>
      </c>
      <c r="C9" s="84">
        <v>14117.42</v>
      </c>
      <c r="D9" s="84">
        <v>18035.88</v>
      </c>
      <c r="E9" s="84">
        <v>15349.411000000002</v>
      </c>
      <c r="F9" s="84">
        <v>15349.411000000002</v>
      </c>
      <c r="G9" s="84">
        <v>17003.02</v>
      </c>
      <c r="H9" s="84">
        <v>17003.02</v>
      </c>
      <c r="I9" s="157"/>
      <c r="J9" s="158">
        <v>15349.411000000002</v>
      </c>
      <c r="K9" s="190">
        <v>-9.7253840788283405E-2</v>
      </c>
      <c r="L9" s="84">
        <v>15349.411000000002</v>
      </c>
      <c r="M9" s="84">
        <v>15349.411000000002</v>
      </c>
      <c r="N9" s="84">
        <v>15349.411000000002</v>
      </c>
      <c r="O9" s="84">
        <v>15349.411000000002</v>
      </c>
      <c r="P9" s="84"/>
      <c r="Q9" s="84"/>
    </row>
    <row r="10" spans="1:20" x14ac:dyDescent="0.25">
      <c r="A10" s="83" t="s">
        <v>597</v>
      </c>
      <c r="B10" s="83" t="s">
        <v>587</v>
      </c>
      <c r="C10" s="84">
        <v>33341.94</v>
      </c>
      <c r="D10" s="84">
        <v>32499.71</v>
      </c>
      <c r="E10" s="84">
        <v>35392.866666666661</v>
      </c>
      <c r="F10" s="84">
        <v>35392.866666666661</v>
      </c>
      <c r="G10" s="84">
        <v>37320.839999999997</v>
      </c>
      <c r="H10" s="84">
        <v>31069.71</v>
      </c>
      <c r="I10" s="157"/>
      <c r="J10" s="158">
        <v>35392.866666666661</v>
      </c>
      <c r="K10" s="190">
        <v>0.139143772718402</v>
      </c>
      <c r="L10" s="84">
        <v>35392.866666666661</v>
      </c>
      <c r="M10" s="84">
        <v>35392.866666666661</v>
      </c>
      <c r="N10" s="84">
        <v>35392.866666666661</v>
      </c>
      <c r="O10" s="84">
        <v>35392.866666666661</v>
      </c>
      <c r="P10" s="84"/>
      <c r="Q10" s="84"/>
    </row>
    <row r="11" spans="1:20" x14ac:dyDescent="0.25">
      <c r="A11" s="83" t="s">
        <v>598</v>
      </c>
      <c r="B11" s="83" t="s">
        <v>588</v>
      </c>
      <c r="C11" s="84">
        <v>7180.23</v>
      </c>
      <c r="D11" s="84">
        <v>3404.02</v>
      </c>
      <c r="E11" s="84">
        <v>5721.173333333335</v>
      </c>
      <c r="F11" s="84">
        <v>5721.173333333335</v>
      </c>
      <c r="G11" s="84">
        <v>8659.98</v>
      </c>
      <c r="H11" s="84">
        <v>8478.7199999999993</v>
      </c>
      <c r="I11" s="157"/>
      <c r="J11" s="158">
        <v>5721.173333333335</v>
      </c>
      <c r="K11" s="190">
        <v>-0.32523148148148123</v>
      </c>
      <c r="L11" s="84">
        <v>5721.173333333335</v>
      </c>
      <c r="M11" s="84">
        <v>5721.173333333335</v>
      </c>
      <c r="N11" s="84">
        <v>5721.173333333335</v>
      </c>
      <c r="O11" s="84">
        <v>5721.173333333335</v>
      </c>
      <c r="P11" s="84"/>
      <c r="Q11" s="84"/>
    </row>
    <row r="12" spans="1:20" ht="15.75" thickBot="1" x14ac:dyDescent="0.3">
      <c r="A12" s="85" t="s">
        <v>599</v>
      </c>
      <c r="B12" s="85"/>
      <c r="C12" s="161">
        <v>1410186.2399999998</v>
      </c>
      <c r="D12" s="161">
        <v>1410538.9099999997</v>
      </c>
      <c r="E12" s="161">
        <v>2289438.0627199993</v>
      </c>
      <c r="F12" s="161">
        <v>2289438.0627199993</v>
      </c>
      <c r="G12" s="161">
        <v>2248820.0699999994</v>
      </c>
      <c r="H12" s="161">
        <v>2287148.9700000002</v>
      </c>
      <c r="I12" s="161">
        <v>0</v>
      </c>
      <c r="J12" s="161">
        <v>2716341.912</v>
      </c>
      <c r="K12" s="190">
        <v>0.18765412643847146</v>
      </c>
      <c r="L12" s="161">
        <v>2716341.912</v>
      </c>
      <c r="M12" s="161">
        <v>2716341.912</v>
      </c>
      <c r="N12" s="161">
        <v>2716341.912</v>
      </c>
      <c r="O12" s="161">
        <v>2716341.912</v>
      </c>
      <c r="P12" s="84"/>
      <c r="Q12" s="84"/>
    </row>
    <row r="13" spans="1:20" ht="15.75" thickTop="1" x14ac:dyDescent="0.25">
      <c r="I13" s="157"/>
      <c r="K13" s="190" t="e">
        <v>#DIV/0!</v>
      </c>
      <c r="P13" s="84"/>
      <c r="Q13" s="84"/>
    </row>
    <row r="14" spans="1:20" x14ac:dyDescent="0.25">
      <c r="A14" s="82" t="s">
        <v>600</v>
      </c>
      <c r="I14" s="157"/>
      <c r="K14" s="190" t="e">
        <v>#DIV/0!</v>
      </c>
      <c r="P14" s="84"/>
      <c r="Q14" s="84"/>
    </row>
    <row r="15" spans="1:20" x14ac:dyDescent="0.25">
      <c r="A15" s="83" t="s">
        <v>601</v>
      </c>
      <c r="B15" s="83" t="s">
        <v>602</v>
      </c>
      <c r="C15" s="84">
        <v>499875.47</v>
      </c>
      <c r="D15" s="84">
        <v>460301.36</v>
      </c>
      <c r="E15" s="84">
        <v>420901</v>
      </c>
      <c r="F15" s="84">
        <v>420901</v>
      </c>
      <c r="G15" s="84">
        <v>409783.89</v>
      </c>
      <c r="H15" s="84">
        <v>491740.66800000006</v>
      </c>
      <c r="I15" s="157"/>
      <c r="J15" s="84">
        <v>420000</v>
      </c>
      <c r="K15" s="190">
        <v>-0.14589126478349368</v>
      </c>
      <c r="L15" s="84">
        <v>420000</v>
      </c>
      <c r="M15" s="84">
        <v>420000</v>
      </c>
      <c r="N15" s="84">
        <v>420000</v>
      </c>
      <c r="O15" s="84">
        <v>420000</v>
      </c>
      <c r="P15" s="84"/>
      <c r="Q15" s="84"/>
    </row>
    <row r="16" spans="1:20" x14ac:dyDescent="0.25">
      <c r="A16" s="83" t="s">
        <v>603</v>
      </c>
      <c r="B16" s="83" t="s">
        <v>604</v>
      </c>
      <c r="C16" s="84">
        <v>2873994.65</v>
      </c>
      <c r="D16" s="84">
        <v>2767104.28</v>
      </c>
      <c r="E16" s="84">
        <v>2783072.36</v>
      </c>
      <c r="F16" s="84">
        <v>2783072.36</v>
      </c>
      <c r="G16" s="84">
        <v>2468204.67</v>
      </c>
      <c r="H16" s="84">
        <v>2961845.6040000003</v>
      </c>
      <c r="I16" s="157"/>
      <c r="J16" s="189">
        <v>2950000</v>
      </c>
      <c r="K16" s="190">
        <v>-3.9993995581682866E-3</v>
      </c>
      <c r="L16" s="84">
        <v>3023749.9999999995</v>
      </c>
      <c r="M16" s="84">
        <v>3099343.7499999991</v>
      </c>
      <c r="N16" s="84">
        <v>3176827.3437499986</v>
      </c>
      <c r="O16" s="84">
        <v>3256248.0273437481</v>
      </c>
      <c r="P16" s="84"/>
      <c r="Q16" s="84"/>
    </row>
    <row r="17" spans="1:15" x14ac:dyDescent="0.25">
      <c r="A17" s="83" t="s">
        <v>605</v>
      </c>
      <c r="B17" s="83" t="s">
        <v>1989</v>
      </c>
      <c r="C17" s="84">
        <v>249921.04</v>
      </c>
      <c r="D17" s="84">
        <v>224764.03</v>
      </c>
      <c r="E17" s="84">
        <v>240415.29</v>
      </c>
      <c r="F17" s="84">
        <v>240415.29</v>
      </c>
      <c r="G17" s="84">
        <v>209059.75</v>
      </c>
      <c r="H17" s="84">
        <v>250871.69999999998</v>
      </c>
      <c r="I17" s="157"/>
      <c r="J17" s="84">
        <v>250000</v>
      </c>
      <c r="K17" s="190">
        <v>-3.4746844701892743E-3</v>
      </c>
      <c r="L17" s="84">
        <v>250000</v>
      </c>
      <c r="M17" s="84">
        <v>250000</v>
      </c>
      <c r="N17" s="84">
        <v>250000</v>
      </c>
      <c r="O17" s="84">
        <v>250000</v>
      </c>
    </row>
    <row r="18" spans="1:15" x14ac:dyDescent="0.25">
      <c r="A18" s="83" t="s">
        <v>606</v>
      </c>
      <c r="B18" s="83" t="s">
        <v>607</v>
      </c>
      <c r="C18" s="84">
        <v>14000.22</v>
      </c>
      <c r="D18" s="84">
        <v>22119.98</v>
      </c>
      <c r="E18" s="84">
        <v>14750.283333333333</v>
      </c>
      <c r="F18" s="84">
        <v>14750.283333333333</v>
      </c>
      <c r="G18" s="84">
        <v>30342.27</v>
      </c>
      <c r="H18" s="84">
        <v>36410.724000000002</v>
      </c>
      <c r="I18" s="157"/>
      <c r="J18" s="189">
        <v>39600</v>
      </c>
      <c r="K18" s="190">
        <v>8.7591666674905935E-2</v>
      </c>
      <c r="L18" s="84">
        <v>39600</v>
      </c>
      <c r="M18" s="84">
        <v>39600</v>
      </c>
      <c r="N18" s="84">
        <v>39600</v>
      </c>
      <c r="O18" s="84">
        <v>39600</v>
      </c>
    </row>
    <row r="19" spans="1:15" ht="15.75" thickBot="1" x14ac:dyDescent="0.3">
      <c r="A19" s="85" t="s">
        <v>608</v>
      </c>
      <c r="B19" s="86"/>
      <c r="C19" s="87">
        <v>3637791.3800000004</v>
      </c>
      <c r="D19" s="87">
        <v>3474289.6499999994</v>
      </c>
      <c r="E19" s="87">
        <v>3459138.9333333331</v>
      </c>
      <c r="F19" s="87">
        <v>3459138.9333333331</v>
      </c>
      <c r="G19" s="87">
        <v>3117390.58</v>
      </c>
      <c r="H19" s="87">
        <v>3740868.6960000005</v>
      </c>
      <c r="I19" s="87">
        <v>0</v>
      </c>
      <c r="J19" s="87">
        <v>3659600</v>
      </c>
      <c r="K19" s="190">
        <v>-2.172455186328744E-2</v>
      </c>
      <c r="L19" s="87">
        <v>3733349.9999999995</v>
      </c>
      <c r="M19" s="87">
        <v>3808943.7499999991</v>
      </c>
      <c r="N19" s="87">
        <v>3886427.3437499986</v>
      </c>
      <c r="O19" s="87">
        <v>3965848.0273437481</v>
      </c>
    </row>
    <row r="20" spans="1:15" ht="15.75" thickTop="1" x14ac:dyDescent="0.25">
      <c r="I20" s="157"/>
      <c r="K20" s="190" t="e">
        <v>#DIV/0!</v>
      </c>
    </row>
    <row r="21" spans="1:15" x14ac:dyDescent="0.25">
      <c r="A21" s="82" t="s">
        <v>320</v>
      </c>
      <c r="I21" s="157"/>
      <c r="K21" s="190" t="e">
        <v>#DIV/0!</v>
      </c>
    </row>
    <row r="22" spans="1:15" x14ac:dyDescent="0.25">
      <c r="A22" s="83" t="s">
        <v>321</v>
      </c>
      <c r="B22" s="83" t="s">
        <v>322</v>
      </c>
      <c r="C22" s="84">
        <v>6600</v>
      </c>
      <c r="D22" s="84">
        <v>10600</v>
      </c>
      <c r="E22" s="84">
        <v>9000</v>
      </c>
      <c r="F22" s="84">
        <v>9000</v>
      </c>
      <c r="G22" s="84">
        <v>8700</v>
      </c>
      <c r="H22" s="84">
        <v>10440</v>
      </c>
      <c r="I22" s="157"/>
      <c r="J22" s="84">
        <v>9000</v>
      </c>
      <c r="K22" s="190">
        <v>-0.13793103448275862</v>
      </c>
      <c r="L22" s="84">
        <v>9000</v>
      </c>
      <c r="M22" s="84">
        <v>9000</v>
      </c>
      <c r="N22" s="84">
        <v>9000</v>
      </c>
      <c r="O22" s="84">
        <v>9000</v>
      </c>
    </row>
    <row r="23" spans="1:15" x14ac:dyDescent="0.25">
      <c r="A23" s="83" t="s">
        <v>323</v>
      </c>
      <c r="B23" s="83" t="s">
        <v>324</v>
      </c>
      <c r="C23" s="84">
        <v>1966</v>
      </c>
      <c r="D23" s="84">
        <v>23325</v>
      </c>
      <c r="E23" s="84">
        <v>2000</v>
      </c>
      <c r="F23" s="84">
        <v>2000</v>
      </c>
      <c r="G23" s="84">
        <v>2761.9</v>
      </c>
      <c r="H23" s="84">
        <v>3314.2799999999997</v>
      </c>
      <c r="I23" s="157"/>
      <c r="J23" s="84">
        <v>2000</v>
      </c>
      <c r="K23" s="190">
        <v>-0.39655068370807534</v>
      </c>
      <c r="L23" s="84">
        <v>2000</v>
      </c>
      <c r="M23" s="84">
        <v>2000</v>
      </c>
      <c r="N23" s="84">
        <v>2000</v>
      </c>
      <c r="O23" s="84">
        <v>2000</v>
      </c>
    </row>
    <row r="24" spans="1:15" ht="15.75" thickBot="1" x14ac:dyDescent="0.3">
      <c r="A24" s="85" t="s">
        <v>325</v>
      </c>
      <c r="B24" s="86" t="s">
        <v>0</v>
      </c>
      <c r="C24" s="87">
        <v>8566</v>
      </c>
      <c r="D24" s="87">
        <v>33925</v>
      </c>
      <c r="E24" s="87">
        <v>11000</v>
      </c>
      <c r="F24" s="87">
        <v>11000</v>
      </c>
      <c r="G24" s="87">
        <v>11461.9</v>
      </c>
      <c r="H24" s="87">
        <v>13754.279999999999</v>
      </c>
      <c r="I24" s="87">
        <v>0</v>
      </c>
      <c r="J24" s="87">
        <v>11000</v>
      </c>
      <c r="K24" s="190">
        <v>-0.20024894069336957</v>
      </c>
      <c r="L24" s="87">
        <v>11000</v>
      </c>
      <c r="M24" s="87">
        <v>11000</v>
      </c>
      <c r="N24" s="87">
        <v>11000</v>
      </c>
      <c r="O24" s="87">
        <v>11000</v>
      </c>
    </row>
    <row r="25" spans="1:15" ht="15.75" thickTop="1" x14ac:dyDescent="0.25">
      <c r="I25" s="157"/>
      <c r="K25" s="190" t="e">
        <v>#DIV/0!</v>
      </c>
    </row>
    <row r="26" spans="1:15" x14ac:dyDescent="0.25">
      <c r="A26" s="82" t="s">
        <v>354</v>
      </c>
      <c r="I26" s="157"/>
      <c r="K26" s="190" t="e">
        <v>#DIV/0!</v>
      </c>
    </row>
    <row r="27" spans="1:15" x14ac:dyDescent="0.25">
      <c r="A27" s="83" t="s">
        <v>355</v>
      </c>
      <c r="B27" s="83" t="s">
        <v>356</v>
      </c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157"/>
      <c r="J27" s="84">
        <v>0</v>
      </c>
      <c r="K27" s="190" t="e">
        <v>#DIV/0!</v>
      </c>
      <c r="L27" s="84">
        <v>0</v>
      </c>
      <c r="M27" s="84">
        <v>0</v>
      </c>
      <c r="N27" s="84">
        <v>0</v>
      </c>
      <c r="O27" s="84">
        <v>0</v>
      </c>
    </row>
    <row r="28" spans="1:15" x14ac:dyDescent="0.25">
      <c r="A28" s="83" t="s">
        <v>357</v>
      </c>
      <c r="B28" s="83" t="s">
        <v>358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157"/>
      <c r="J28" s="84">
        <v>0</v>
      </c>
      <c r="K28" s="190" t="e">
        <v>#DIV/0!</v>
      </c>
      <c r="L28" s="84">
        <v>0</v>
      </c>
      <c r="M28" s="84">
        <v>0</v>
      </c>
      <c r="N28" s="84">
        <v>0</v>
      </c>
      <c r="O28" s="84">
        <v>0</v>
      </c>
    </row>
    <row r="29" spans="1:15" x14ac:dyDescent="0.25">
      <c r="A29" s="83" t="s">
        <v>359</v>
      </c>
      <c r="B29" s="83" t="s">
        <v>360</v>
      </c>
      <c r="C29" s="84">
        <v>200</v>
      </c>
      <c r="D29" s="84">
        <v>1430</v>
      </c>
      <c r="E29" s="84">
        <v>1000</v>
      </c>
      <c r="F29" s="84">
        <v>1000</v>
      </c>
      <c r="G29" s="84">
        <v>2435</v>
      </c>
      <c r="H29" s="84">
        <v>2922</v>
      </c>
      <c r="I29" s="157"/>
      <c r="J29" s="84">
        <v>1000</v>
      </c>
      <c r="K29" s="190">
        <v>-0.6577686516084873</v>
      </c>
      <c r="L29" s="84">
        <v>1000</v>
      </c>
      <c r="M29" s="84">
        <v>1000</v>
      </c>
      <c r="N29" s="84">
        <v>1000</v>
      </c>
      <c r="O29" s="84">
        <v>1000</v>
      </c>
    </row>
    <row r="30" spans="1:15" x14ac:dyDescent="0.25">
      <c r="A30" s="83" t="s">
        <v>361</v>
      </c>
      <c r="B30" s="83" t="s">
        <v>362</v>
      </c>
      <c r="C30" s="84">
        <v>199290.66</v>
      </c>
      <c r="D30" s="84">
        <v>192439.55</v>
      </c>
      <c r="E30" s="84">
        <v>195000</v>
      </c>
      <c r="F30" s="84">
        <v>195000</v>
      </c>
      <c r="G30" s="84">
        <v>135392.51</v>
      </c>
      <c r="H30" s="84">
        <v>162471.01199999999</v>
      </c>
      <c r="I30" s="157"/>
      <c r="J30" s="84">
        <v>180000</v>
      </c>
      <c r="K30" s="190">
        <v>0.10788994162232468</v>
      </c>
      <c r="L30" s="84">
        <v>180000</v>
      </c>
      <c r="M30" s="84">
        <v>180000</v>
      </c>
      <c r="N30" s="84">
        <v>180000</v>
      </c>
      <c r="O30" s="84">
        <v>180000</v>
      </c>
    </row>
    <row r="31" spans="1:15" ht="15.75" thickBot="1" x14ac:dyDescent="0.3">
      <c r="A31" s="85" t="s">
        <v>363</v>
      </c>
      <c r="B31" s="86" t="s">
        <v>0</v>
      </c>
      <c r="C31" s="87">
        <v>199490.66</v>
      </c>
      <c r="D31" s="87">
        <v>193869.55</v>
      </c>
      <c r="E31" s="87">
        <v>196000</v>
      </c>
      <c r="F31" s="87">
        <v>196000</v>
      </c>
      <c r="G31" s="87">
        <v>137827.51</v>
      </c>
      <c r="H31" s="87">
        <v>165393.01199999999</v>
      </c>
      <c r="I31" s="87">
        <v>0</v>
      </c>
      <c r="J31" s="87">
        <v>181000</v>
      </c>
      <c r="K31" s="190">
        <v>9.4363043584937037E-2</v>
      </c>
      <c r="L31" s="87">
        <v>181000</v>
      </c>
      <c r="M31" s="87">
        <v>181000</v>
      </c>
      <c r="N31" s="87">
        <v>181000</v>
      </c>
      <c r="O31" s="87">
        <v>181000</v>
      </c>
    </row>
    <row r="32" spans="1:15" ht="15.75" thickTop="1" x14ac:dyDescent="0.25">
      <c r="I32" s="157"/>
      <c r="K32" s="190" t="e">
        <v>#DIV/0!</v>
      </c>
    </row>
    <row r="33" spans="1:15" x14ac:dyDescent="0.25">
      <c r="A33" s="82" t="s">
        <v>364</v>
      </c>
      <c r="I33" s="157"/>
      <c r="K33" s="190" t="e">
        <v>#DIV/0!</v>
      </c>
    </row>
    <row r="34" spans="1:15" x14ac:dyDescent="0.25">
      <c r="A34" s="83" t="s">
        <v>365</v>
      </c>
      <c r="B34" s="83" t="s">
        <v>366</v>
      </c>
      <c r="C34" s="84">
        <v>3224</v>
      </c>
      <c r="D34" s="84">
        <v>1196</v>
      </c>
      <c r="E34" s="84">
        <v>0</v>
      </c>
      <c r="F34" s="84">
        <v>0</v>
      </c>
      <c r="G34" s="84">
        <v>0</v>
      </c>
      <c r="H34" s="84">
        <v>0</v>
      </c>
      <c r="I34" s="157"/>
      <c r="J34" s="84">
        <v>0</v>
      </c>
      <c r="K34" s="190" t="e">
        <v>#DIV/0!</v>
      </c>
      <c r="L34" s="84">
        <v>0</v>
      </c>
      <c r="M34" s="84">
        <v>0</v>
      </c>
      <c r="N34" s="84">
        <v>0</v>
      </c>
      <c r="O34" s="84">
        <v>0</v>
      </c>
    </row>
    <row r="35" spans="1:15" x14ac:dyDescent="0.25">
      <c r="A35" s="83" t="s">
        <v>367</v>
      </c>
      <c r="B35" s="83" t="s">
        <v>368</v>
      </c>
      <c r="C35" s="84">
        <v>50177.72</v>
      </c>
      <c r="D35" s="84">
        <v>54674.55</v>
      </c>
      <c r="E35" s="84">
        <v>0</v>
      </c>
      <c r="F35" s="84">
        <v>0</v>
      </c>
      <c r="G35" s="84">
        <v>0</v>
      </c>
      <c r="H35" s="84">
        <v>0</v>
      </c>
      <c r="I35" s="157"/>
      <c r="J35" s="84">
        <v>0</v>
      </c>
      <c r="K35" s="190" t="e">
        <v>#DIV/0!</v>
      </c>
      <c r="L35" s="84">
        <v>0</v>
      </c>
      <c r="M35" s="84">
        <v>0</v>
      </c>
      <c r="N35" s="84">
        <v>0</v>
      </c>
      <c r="O35" s="84">
        <v>0</v>
      </c>
    </row>
    <row r="36" spans="1:15" x14ac:dyDescent="0.25">
      <c r="A36" s="83" t="s">
        <v>369</v>
      </c>
      <c r="B36" s="83" t="s">
        <v>370</v>
      </c>
      <c r="C36" s="84">
        <v>100</v>
      </c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157"/>
      <c r="J36" s="84">
        <v>0</v>
      </c>
      <c r="K36" s="190" t="e">
        <v>#DIV/0!</v>
      </c>
      <c r="L36" s="84">
        <v>0</v>
      </c>
      <c r="M36" s="84">
        <v>0</v>
      </c>
      <c r="N36" s="84">
        <v>0</v>
      </c>
      <c r="O36" s="84">
        <v>0</v>
      </c>
    </row>
    <row r="37" spans="1:15" x14ac:dyDescent="0.25">
      <c r="A37" s="83" t="s">
        <v>371</v>
      </c>
      <c r="B37" s="83" t="s">
        <v>372</v>
      </c>
      <c r="C37" s="84">
        <v>5386.5</v>
      </c>
      <c r="D37" s="84">
        <v>5301.81</v>
      </c>
      <c r="E37" s="84">
        <v>5000</v>
      </c>
      <c r="F37" s="84">
        <v>5000</v>
      </c>
      <c r="G37" s="84">
        <v>2803.58</v>
      </c>
      <c r="H37" s="84">
        <v>3738.1066666666666</v>
      </c>
      <c r="I37" s="157"/>
      <c r="J37" s="84">
        <v>5000</v>
      </c>
      <c r="K37" s="190">
        <v>0.33757552843150546</v>
      </c>
      <c r="L37" s="84">
        <v>5000</v>
      </c>
      <c r="M37" s="84">
        <v>5000</v>
      </c>
      <c r="N37" s="84">
        <v>5000</v>
      </c>
      <c r="O37" s="84">
        <v>5000</v>
      </c>
    </row>
    <row r="38" spans="1:15" ht="15.75" thickBot="1" x14ac:dyDescent="0.3">
      <c r="A38" s="85" t="s">
        <v>373</v>
      </c>
      <c r="B38" s="86" t="s">
        <v>0</v>
      </c>
      <c r="C38" s="87">
        <v>58888.22</v>
      </c>
      <c r="D38" s="87">
        <v>61172.36</v>
      </c>
      <c r="E38" s="87">
        <v>5000</v>
      </c>
      <c r="F38" s="87">
        <v>5000</v>
      </c>
      <c r="G38" s="87">
        <v>2803.58</v>
      </c>
      <c r="H38" s="87">
        <v>3738.1066666666666</v>
      </c>
      <c r="I38" s="87">
        <v>0</v>
      </c>
      <c r="J38" s="87">
        <v>5000</v>
      </c>
      <c r="K38" s="190">
        <v>0.33757552843150546</v>
      </c>
      <c r="L38" s="87">
        <v>5000</v>
      </c>
      <c r="M38" s="87">
        <v>5000</v>
      </c>
      <c r="N38" s="87">
        <v>5000</v>
      </c>
      <c r="O38" s="87">
        <v>5000</v>
      </c>
    </row>
    <row r="39" spans="1:15" ht="15.75" thickTop="1" x14ac:dyDescent="0.25">
      <c r="I39" s="157"/>
      <c r="K39" s="190" t="e">
        <v>#DIV/0!</v>
      </c>
    </row>
    <row r="40" spans="1:15" x14ac:dyDescent="0.25">
      <c r="A40" s="82" t="s">
        <v>609</v>
      </c>
      <c r="G40" s="142"/>
      <c r="I40" s="157"/>
      <c r="K40" s="190" t="e">
        <v>#DIV/0!</v>
      </c>
    </row>
    <row r="41" spans="1:15" x14ac:dyDescent="0.25">
      <c r="A41" s="83" t="s">
        <v>610</v>
      </c>
      <c r="B41" s="83" t="s">
        <v>609</v>
      </c>
      <c r="C41" s="84">
        <v>15458.37</v>
      </c>
      <c r="D41" s="84">
        <v>20981.29</v>
      </c>
      <c r="E41" s="84">
        <v>1061263</v>
      </c>
      <c r="F41" s="84">
        <v>1061263</v>
      </c>
      <c r="G41" s="84">
        <v>534483.78</v>
      </c>
      <c r="H41" s="84">
        <v>1061263</v>
      </c>
      <c r="I41" s="157">
        <v>4000</v>
      </c>
      <c r="J41" s="189">
        <v>150000</v>
      </c>
      <c r="K41" s="190">
        <v>-0.85865897520218837</v>
      </c>
      <c r="L41" s="84">
        <v>125000</v>
      </c>
      <c r="M41" s="84">
        <v>115000</v>
      </c>
      <c r="N41" s="84">
        <v>110000</v>
      </c>
      <c r="O41" s="84">
        <v>110000</v>
      </c>
    </row>
    <row r="42" spans="1:15" ht="15.75" thickBot="1" x14ac:dyDescent="0.3">
      <c r="A42" s="85" t="s">
        <v>611</v>
      </c>
      <c r="B42" s="86" t="s">
        <v>0</v>
      </c>
      <c r="C42" s="87">
        <v>15458.37</v>
      </c>
      <c r="D42" s="87">
        <v>20981.29</v>
      </c>
      <c r="E42" s="87">
        <v>1061263</v>
      </c>
      <c r="F42" s="87">
        <v>1061263</v>
      </c>
      <c r="G42" s="87">
        <v>534483.78</v>
      </c>
      <c r="H42" s="87">
        <v>1061263</v>
      </c>
      <c r="I42" s="87">
        <v>4000</v>
      </c>
      <c r="J42" s="87">
        <v>150000</v>
      </c>
      <c r="K42" s="190">
        <v>-0.85865897520218837</v>
      </c>
      <c r="L42" s="87">
        <v>125000</v>
      </c>
      <c r="M42" s="87">
        <v>115000</v>
      </c>
      <c r="N42" s="87">
        <v>110000</v>
      </c>
      <c r="O42" s="87">
        <v>110000</v>
      </c>
    </row>
    <row r="43" spans="1:15" ht="15.75" thickTop="1" x14ac:dyDescent="0.25">
      <c r="I43" s="157"/>
      <c r="K43" s="190" t="e">
        <v>#DIV/0!</v>
      </c>
    </row>
    <row r="44" spans="1:15" x14ac:dyDescent="0.25">
      <c r="A44" s="82" t="s">
        <v>374</v>
      </c>
      <c r="I44" s="157"/>
      <c r="K44" s="190" t="e">
        <v>#DIV/0!</v>
      </c>
    </row>
    <row r="45" spans="1:15" x14ac:dyDescent="0.25">
      <c r="A45" s="83" t="s">
        <v>375</v>
      </c>
      <c r="B45" s="83" t="s">
        <v>376</v>
      </c>
      <c r="C45" s="84">
        <v>0</v>
      </c>
      <c r="D45" s="84">
        <v>0</v>
      </c>
      <c r="E45" s="84">
        <v>24000</v>
      </c>
      <c r="F45" s="84">
        <v>24000</v>
      </c>
      <c r="G45" s="84">
        <v>22185.45</v>
      </c>
      <c r="H45" s="84">
        <v>26622.54</v>
      </c>
      <c r="I45" s="157"/>
      <c r="J45" s="84">
        <v>24000</v>
      </c>
      <c r="K45" s="190">
        <v>-9.8508256537505473E-2</v>
      </c>
      <c r="L45" s="84">
        <v>24000</v>
      </c>
      <c r="M45" s="84">
        <v>24000</v>
      </c>
      <c r="N45" s="84">
        <v>24000</v>
      </c>
      <c r="O45" s="84">
        <v>24000</v>
      </c>
    </row>
    <row r="46" spans="1:15" x14ac:dyDescent="0.25">
      <c r="A46" s="83" t="s">
        <v>377</v>
      </c>
      <c r="B46" s="83" t="s">
        <v>378</v>
      </c>
      <c r="C46" s="84">
        <v>19260</v>
      </c>
      <c r="D46" s="84">
        <v>25308.06</v>
      </c>
      <c r="E46" s="84">
        <v>20000</v>
      </c>
      <c r="F46" s="84">
        <v>20000</v>
      </c>
      <c r="G46" s="84">
        <v>14209.6</v>
      </c>
      <c r="H46" s="84">
        <v>17051.52</v>
      </c>
      <c r="I46" s="157"/>
      <c r="J46" s="84">
        <v>20000</v>
      </c>
      <c r="K46" s="190">
        <v>0.17291596291708888</v>
      </c>
      <c r="L46" s="84">
        <v>20000</v>
      </c>
      <c r="M46" s="84">
        <v>20000</v>
      </c>
      <c r="N46" s="84">
        <v>20000</v>
      </c>
      <c r="O46" s="84">
        <v>20000</v>
      </c>
    </row>
    <row r="47" spans="1:15" x14ac:dyDescent="0.25">
      <c r="A47" s="83" t="s">
        <v>379</v>
      </c>
      <c r="B47" s="83" t="s">
        <v>374</v>
      </c>
      <c r="C47" s="84">
        <v>159010.49</v>
      </c>
      <c r="D47" s="84">
        <v>172508.92</v>
      </c>
      <c r="E47" s="84">
        <v>148000</v>
      </c>
      <c r="F47" s="84">
        <v>148000</v>
      </c>
      <c r="G47" s="84">
        <v>156241.43</v>
      </c>
      <c r="H47" s="84">
        <v>187489.71600000001</v>
      </c>
      <c r="I47" s="157"/>
      <c r="J47" s="84">
        <v>148000</v>
      </c>
      <c r="K47" s="190">
        <v>-0.2106233709373159</v>
      </c>
      <c r="L47" s="84">
        <v>148000</v>
      </c>
      <c r="M47" s="84">
        <v>148000</v>
      </c>
      <c r="N47" s="84">
        <v>148000</v>
      </c>
      <c r="O47" s="84">
        <v>148000</v>
      </c>
    </row>
    <row r="48" spans="1:15" ht="15.75" thickBot="1" x14ac:dyDescent="0.3">
      <c r="A48" s="85" t="s">
        <v>380</v>
      </c>
      <c r="B48" s="86" t="s">
        <v>0</v>
      </c>
      <c r="C48" s="87">
        <v>178270.49</v>
      </c>
      <c r="D48" s="87">
        <v>197816.98</v>
      </c>
      <c r="E48" s="87">
        <v>192000</v>
      </c>
      <c r="F48" s="87">
        <v>192000</v>
      </c>
      <c r="G48" s="87">
        <v>192636.47999999998</v>
      </c>
      <c r="H48" s="87">
        <v>231163.77600000001</v>
      </c>
      <c r="I48" s="87">
        <v>0</v>
      </c>
      <c r="J48" s="87">
        <v>192000</v>
      </c>
      <c r="K48" s="190">
        <v>-0.1694200392365974</v>
      </c>
      <c r="L48" s="87">
        <v>192000</v>
      </c>
      <c r="M48" s="87">
        <v>192000</v>
      </c>
      <c r="N48" s="87">
        <v>192000</v>
      </c>
      <c r="O48" s="87">
        <v>192000</v>
      </c>
    </row>
    <row r="49" spans="1:15" ht="15.75" thickTop="1" x14ac:dyDescent="0.25">
      <c r="I49" s="157"/>
      <c r="K49" s="190" t="e">
        <v>#DIV/0!</v>
      </c>
    </row>
    <row r="50" spans="1:15" x14ac:dyDescent="0.25">
      <c r="A50" s="82" t="s">
        <v>612</v>
      </c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157"/>
      <c r="J50" s="84">
        <v>0</v>
      </c>
      <c r="K50" s="190" t="e">
        <v>#DIV/0!</v>
      </c>
      <c r="L50" s="84">
        <v>0</v>
      </c>
      <c r="M50" s="84">
        <v>0</v>
      </c>
      <c r="N50" s="84">
        <v>0</v>
      </c>
      <c r="O50" s="84">
        <v>0</v>
      </c>
    </row>
    <row r="51" spans="1:15" x14ac:dyDescent="0.25">
      <c r="A51" s="83" t="s">
        <v>613</v>
      </c>
      <c r="B51" s="83" t="s">
        <v>614</v>
      </c>
      <c r="C51" s="84">
        <v>0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157"/>
      <c r="J51" s="84">
        <v>0</v>
      </c>
      <c r="K51" s="190" t="e">
        <v>#DIV/0!</v>
      </c>
      <c r="L51" s="84">
        <v>0</v>
      </c>
      <c r="M51" s="84">
        <v>0</v>
      </c>
      <c r="N51" s="84">
        <v>0</v>
      </c>
      <c r="O51" s="84">
        <v>0</v>
      </c>
    </row>
    <row r="52" spans="1:15" ht="15.75" thickBot="1" x14ac:dyDescent="0.3">
      <c r="A52" s="85" t="s">
        <v>615</v>
      </c>
      <c r="B52" s="86" t="s">
        <v>0</v>
      </c>
      <c r="C52" s="87">
        <v>0</v>
      </c>
      <c r="D52" s="87">
        <v>0</v>
      </c>
      <c r="E52" s="87">
        <v>0</v>
      </c>
      <c r="F52" s="87">
        <v>0</v>
      </c>
      <c r="G52" s="87">
        <v>0</v>
      </c>
      <c r="H52" s="87">
        <v>0</v>
      </c>
      <c r="I52" s="87">
        <v>0</v>
      </c>
      <c r="J52" s="87">
        <v>0</v>
      </c>
      <c r="K52" s="190" t="e">
        <v>#DIV/0!</v>
      </c>
      <c r="L52" s="87">
        <v>0</v>
      </c>
      <c r="M52" s="87">
        <v>0</v>
      </c>
      <c r="N52" s="87">
        <v>0</v>
      </c>
      <c r="O52" s="87">
        <v>0</v>
      </c>
    </row>
    <row r="53" spans="1:15" ht="15.75" thickTop="1" x14ac:dyDescent="0.25">
      <c r="I53" s="157"/>
      <c r="K53" s="190" t="e">
        <v>#DIV/0!</v>
      </c>
    </row>
    <row r="54" spans="1:15" x14ac:dyDescent="0.25">
      <c r="A54" s="82" t="s">
        <v>616</v>
      </c>
      <c r="I54" s="157"/>
      <c r="K54" s="190" t="e">
        <v>#DIV/0!</v>
      </c>
    </row>
    <row r="55" spans="1:15" x14ac:dyDescent="0.25">
      <c r="A55" s="83" t="s">
        <v>617</v>
      </c>
      <c r="B55" s="83" t="s">
        <v>618</v>
      </c>
      <c r="C55" s="84">
        <v>642835.62</v>
      </c>
      <c r="D55" s="84">
        <v>0</v>
      </c>
      <c r="E55" s="84">
        <v>80085.216249999998</v>
      </c>
      <c r="F55" s="84">
        <v>80085.216249999998</v>
      </c>
      <c r="G55" s="84">
        <v>46174.48</v>
      </c>
      <c r="H55" s="84">
        <v>80085.216249999998</v>
      </c>
      <c r="I55" s="157"/>
      <c r="J55" s="84">
        <v>38414.78</v>
      </c>
      <c r="K55" s="190">
        <v>-0.52032620003070795</v>
      </c>
      <c r="L55" s="84">
        <v>0</v>
      </c>
      <c r="M55" s="84">
        <v>0</v>
      </c>
      <c r="N55" s="84">
        <v>0</v>
      </c>
      <c r="O55" s="84">
        <v>0</v>
      </c>
    </row>
    <row r="56" spans="1:15" ht="15.75" thickBot="1" x14ac:dyDescent="0.3">
      <c r="A56" s="86" t="s">
        <v>619</v>
      </c>
      <c r="B56" s="86" t="s">
        <v>0</v>
      </c>
      <c r="C56" s="87">
        <v>642835.62</v>
      </c>
      <c r="D56" s="87">
        <v>0</v>
      </c>
      <c r="E56" s="87">
        <v>80085.216249999998</v>
      </c>
      <c r="F56" s="87">
        <v>80085.216249999998</v>
      </c>
      <c r="G56" s="87">
        <v>46174.48</v>
      </c>
      <c r="H56" s="87">
        <v>80085.216249999998</v>
      </c>
      <c r="I56" s="87">
        <v>0</v>
      </c>
      <c r="J56" s="87">
        <v>38414.78</v>
      </c>
      <c r="K56" s="190">
        <v>-0.52032620003070795</v>
      </c>
      <c r="L56" s="87">
        <v>0</v>
      </c>
      <c r="M56" s="87">
        <v>0</v>
      </c>
      <c r="N56" s="87">
        <v>0</v>
      </c>
      <c r="O56" s="87">
        <v>0</v>
      </c>
    </row>
    <row r="57" spans="1:15" ht="15.75" thickTop="1" x14ac:dyDescent="0.25">
      <c r="I57" s="157"/>
      <c r="K57" s="190" t="e">
        <v>#DIV/0!</v>
      </c>
    </row>
    <row r="58" spans="1:15" x14ac:dyDescent="0.25">
      <c r="A58" s="82" t="s">
        <v>620</v>
      </c>
      <c r="I58" s="157"/>
      <c r="K58" s="190" t="e">
        <v>#DIV/0!</v>
      </c>
    </row>
    <row r="59" spans="1:15" x14ac:dyDescent="0.25">
      <c r="A59" s="83" t="s">
        <v>621</v>
      </c>
      <c r="B59" s="83" t="s">
        <v>622</v>
      </c>
      <c r="C59" s="84">
        <v>0</v>
      </c>
      <c r="D59" s="84">
        <v>0</v>
      </c>
      <c r="E59" s="84">
        <v>0</v>
      </c>
      <c r="F59" s="84">
        <v>0</v>
      </c>
      <c r="G59" s="84">
        <v>0</v>
      </c>
      <c r="H59" s="84">
        <v>0</v>
      </c>
      <c r="I59" s="157"/>
      <c r="J59" s="84">
        <v>0</v>
      </c>
      <c r="K59" s="190" t="e">
        <v>#DIV/0!</v>
      </c>
      <c r="L59" s="84">
        <v>0</v>
      </c>
      <c r="M59" s="84">
        <v>0</v>
      </c>
      <c r="N59" s="84">
        <v>0</v>
      </c>
      <c r="O59" s="84">
        <v>0</v>
      </c>
    </row>
    <row r="60" spans="1:15" x14ac:dyDescent="0.25">
      <c r="A60" s="83" t="s">
        <v>623</v>
      </c>
      <c r="B60" s="83" t="s">
        <v>624</v>
      </c>
      <c r="C60" s="84">
        <v>0</v>
      </c>
      <c r="D60" s="84">
        <v>0</v>
      </c>
      <c r="E60" s="84">
        <v>0</v>
      </c>
      <c r="F60" s="84">
        <v>0</v>
      </c>
      <c r="G60" s="84">
        <v>0</v>
      </c>
      <c r="H60" s="84">
        <v>0</v>
      </c>
      <c r="I60" s="157"/>
      <c r="J60" s="84">
        <v>0</v>
      </c>
      <c r="K60" s="190" t="e">
        <v>#DIV/0!</v>
      </c>
      <c r="L60" s="84">
        <v>0</v>
      </c>
      <c r="M60" s="84">
        <v>0</v>
      </c>
      <c r="N60" s="84">
        <v>0</v>
      </c>
      <c r="O60" s="84">
        <v>0</v>
      </c>
    </row>
    <row r="61" spans="1:15" x14ac:dyDescent="0.25">
      <c r="A61" s="83" t="s">
        <v>625</v>
      </c>
      <c r="B61" s="83" t="s">
        <v>626</v>
      </c>
      <c r="C61" s="84">
        <v>0</v>
      </c>
      <c r="D61" s="84">
        <v>0</v>
      </c>
      <c r="E61" s="84">
        <v>0</v>
      </c>
      <c r="F61" s="84">
        <v>0</v>
      </c>
      <c r="G61" s="84">
        <v>0</v>
      </c>
      <c r="H61" s="84">
        <v>0</v>
      </c>
      <c r="I61" s="157"/>
      <c r="J61" s="84">
        <v>0</v>
      </c>
      <c r="K61" s="190" t="e">
        <v>#DIV/0!</v>
      </c>
      <c r="L61" s="84">
        <v>0</v>
      </c>
      <c r="M61" s="84">
        <v>0</v>
      </c>
      <c r="N61" s="84">
        <v>0</v>
      </c>
      <c r="O61" s="84">
        <v>0</v>
      </c>
    </row>
    <row r="62" spans="1:15" x14ac:dyDescent="0.25">
      <c r="A62" s="83" t="s">
        <v>627</v>
      </c>
      <c r="B62" s="83" t="s">
        <v>628</v>
      </c>
      <c r="C62" s="84">
        <v>0</v>
      </c>
      <c r="D62" s="84">
        <v>0</v>
      </c>
      <c r="E62" s="84">
        <v>0</v>
      </c>
      <c r="F62" s="84">
        <v>0</v>
      </c>
      <c r="G62" s="84">
        <v>0</v>
      </c>
      <c r="H62" s="84">
        <v>0</v>
      </c>
      <c r="I62" s="157"/>
      <c r="J62" s="84">
        <v>0</v>
      </c>
      <c r="K62" s="190" t="e">
        <v>#DIV/0!</v>
      </c>
      <c r="L62" s="84">
        <v>0</v>
      </c>
      <c r="M62" s="84">
        <v>0</v>
      </c>
      <c r="N62" s="84">
        <v>0</v>
      </c>
      <c r="O62" s="84">
        <v>0</v>
      </c>
    </row>
    <row r="63" spans="1:15" x14ac:dyDescent="0.25">
      <c r="A63" s="83" t="s">
        <v>629</v>
      </c>
      <c r="B63" s="83" t="s">
        <v>630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157"/>
      <c r="J63" s="84">
        <v>0</v>
      </c>
      <c r="K63" s="190" t="e">
        <v>#DIV/0!</v>
      </c>
      <c r="L63" s="84">
        <v>0</v>
      </c>
      <c r="M63" s="84">
        <v>0</v>
      </c>
      <c r="N63" s="84">
        <v>0</v>
      </c>
      <c r="O63" s="84">
        <v>0</v>
      </c>
    </row>
    <row r="64" spans="1:15" x14ac:dyDescent="0.25">
      <c r="A64" s="83" t="s">
        <v>631</v>
      </c>
      <c r="B64" s="83" t="s">
        <v>632</v>
      </c>
      <c r="C64" s="84">
        <v>0</v>
      </c>
      <c r="D64" s="84">
        <v>0</v>
      </c>
      <c r="E64" s="84">
        <v>0</v>
      </c>
      <c r="F64" s="84">
        <v>0</v>
      </c>
      <c r="G64" s="84">
        <v>0</v>
      </c>
      <c r="H64" s="84">
        <v>0</v>
      </c>
      <c r="I64" s="157"/>
      <c r="J64" s="84">
        <v>0</v>
      </c>
      <c r="K64" s="190" t="e">
        <v>#DIV/0!</v>
      </c>
      <c r="L64" s="84">
        <v>0</v>
      </c>
      <c r="M64" s="84">
        <v>0</v>
      </c>
      <c r="N64" s="84">
        <v>0</v>
      </c>
      <c r="O64" s="84">
        <v>0</v>
      </c>
    </row>
    <row r="65" spans="1:15" x14ac:dyDescent="0.25">
      <c r="A65" s="83" t="s">
        <v>633</v>
      </c>
      <c r="B65" s="83" t="s">
        <v>634</v>
      </c>
      <c r="C65" s="84">
        <v>0</v>
      </c>
      <c r="D65" s="84">
        <v>0</v>
      </c>
      <c r="E65" s="84">
        <v>0</v>
      </c>
      <c r="F65" s="84">
        <v>0</v>
      </c>
      <c r="G65" s="84">
        <v>0</v>
      </c>
      <c r="H65" s="84">
        <v>0</v>
      </c>
      <c r="I65" s="157"/>
      <c r="J65" s="84">
        <v>0</v>
      </c>
      <c r="K65" s="190" t="e">
        <v>#DIV/0!</v>
      </c>
      <c r="L65" s="84">
        <v>0</v>
      </c>
      <c r="M65" s="84">
        <v>0</v>
      </c>
      <c r="N65" s="84">
        <v>0</v>
      </c>
      <c r="O65" s="84">
        <v>0</v>
      </c>
    </row>
    <row r="66" spans="1:15" x14ac:dyDescent="0.25">
      <c r="A66" s="83" t="s">
        <v>635</v>
      </c>
      <c r="B66" s="83" t="s">
        <v>636</v>
      </c>
      <c r="C66" s="84">
        <v>0</v>
      </c>
      <c r="D66" s="84">
        <v>0</v>
      </c>
      <c r="E66" s="84">
        <v>0</v>
      </c>
      <c r="F66" s="84">
        <v>0</v>
      </c>
      <c r="G66" s="84">
        <v>0</v>
      </c>
      <c r="H66" s="84">
        <v>0</v>
      </c>
      <c r="I66" s="157"/>
      <c r="J66" s="84">
        <v>0</v>
      </c>
      <c r="K66" s="190" t="e">
        <v>#DIV/0!</v>
      </c>
      <c r="L66" s="84">
        <v>0</v>
      </c>
      <c r="M66" s="84">
        <v>0</v>
      </c>
      <c r="N66" s="84">
        <v>0</v>
      </c>
      <c r="O66" s="84">
        <v>0</v>
      </c>
    </row>
    <row r="67" spans="1:15" x14ac:dyDescent="0.25">
      <c r="A67" s="83" t="s">
        <v>637</v>
      </c>
      <c r="B67" s="83" t="s">
        <v>638</v>
      </c>
      <c r="C67" s="84">
        <v>0</v>
      </c>
      <c r="D67" s="84">
        <v>0</v>
      </c>
      <c r="E67" s="84">
        <v>0</v>
      </c>
      <c r="F67" s="84">
        <v>0</v>
      </c>
      <c r="G67" s="84">
        <v>0</v>
      </c>
      <c r="H67" s="84">
        <v>0</v>
      </c>
      <c r="I67" s="157"/>
      <c r="J67" s="84">
        <v>0</v>
      </c>
      <c r="K67" s="190" t="e">
        <v>#DIV/0!</v>
      </c>
      <c r="L67" s="84">
        <v>0</v>
      </c>
      <c r="M67" s="84">
        <v>0</v>
      </c>
      <c r="N67" s="84">
        <v>0</v>
      </c>
      <c r="O67" s="84">
        <v>0</v>
      </c>
    </row>
    <row r="68" spans="1:15" x14ac:dyDescent="0.25">
      <c r="A68" s="83" t="s">
        <v>639</v>
      </c>
      <c r="B68" s="83" t="s">
        <v>640</v>
      </c>
      <c r="C68" s="84">
        <v>0</v>
      </c>
      <c r="D68" s="84">
        <v>0</v>
      </c>
      <c r="E68" s="84">
        <v>0</v>
      </c>
      <c r="F68" s="84">
        <v>0</v>
      </c>
      <c r="G68" s="84">
        <v>0</v>
      </c>
      <c r="H68" s="84">
        <v>0</v>
      </c>
      <c r="I68" s="157"/>
      <c r="J68" s="84">
        <v>0</v>
      </c>
      <c r="K68" s="190" t="e">
        <v>#DIV/0!</v>
      </c>
      <c r="L68" s="84">
        <v>0</v>
      </c>
      <c r="M68" s="84">
        <v>0</v>
      </c>
      <c r="N68" s="84">
        <v>0</v>
      </c>
      <c r="O68" s="84">
        <v>0</v>
      </c>
    </row>
    <row r="69" spans="1:15" ht="15.75" thickBot="1" x14ac:dyDescent="0.3">
      <c r="A69" s="85" t="s">
        <v>641</v>
      </c>
      <c r="B69" s="86" t="s">
        <v>0</v>
      </c>
      <c r="C69" s="87">
        <v>0</v>
      </c>
      <c r="D69" s="87">
        <v>0</v>
      </c>
      <c r="E69" s="87">
        <v>0</v>
      </c>
      <c r="F69" s="87">
        <v>0</v>
      </c>
      <c r="G69" s="87">
        <v>0</v>
      </c>
      <c r="H69" s="87">
        <v>0</v>
      </c>
      <c r="I69" s="87">
        <v>0</v>
      </c>
      <c r="J69" s="87">
        <v>0</v>
      </c>
      <c r="K69" s="190" t="e">
        <v>#DIV/0!</v>
      </c>
      <c r="L69" s="87">
        <v>0</v>
      </c>
      <c r="M69" s="87">
        <v>0</v>
      </c>
      <c r="N69" s="87">
        <v>0</v>
      </c>
      <c r="O69" s="87">
        <v>0</v>
      </c>
    </row>
    <row r="70" spans="1:15" ht="15.75" thickTop="1" x14ac:dyDescent="0.25">
      <c r="I70" s="157"/>
      <c r="K70" s="190" t="e">
        <v>#DIV/0!</v>
      </c>
    </row>
    <row r="71" spans="1:15" x14ac:dyDescent="0.25">
      <c r="A71" s="82" t="s">
        <v>642</v>
      </c>
      <c r="I71" s="157"/>
      <c r="K71" s="190" t="e">
        <v>#DIV/0!</v>
      </c>
    </row>
    <row r="72" spans="1:15" x14ac:dyDescent="0.25">
      <c r="A72" s="83" t="s">
        <v>643</v>
      </c>
      <c r="B72" s="83" t="s">
        <v>644</v>
      </c>
      <c r="C72" s="84">
        <v>5482</v>
      </c>
      <c r="D72" s="84">
        <v>5122.24</v>
      </c>
      <c r="E72" s="84">
        <v>5100</v>
      </c>
      <c r="F72" s="84">
        <v>5100</v>
      </c>
      <c r="G72" s="84">
        <v>5128.5200000000004</v>
      </c>
      <c r="H72" s="84">
        <v>6154.2240000000011</v>
      </c>
      <c r="I72" s="157"/>
      <c r="J72" s="84">
        <v>5100</v>
      </c>
      <c r="K72" s="190">
        <v>-0.17130088212583761</v>
      </c>
      <c r="L72" s="84">
        <v>5100</v>
      </c>
      <c r="M72" s="84">
        <v>5100</v>
      </c>
      <c r="N72" s="84">
        <v>5100</v>
      </c>
      <c r="O72" s="84">
        <v>5100</v>
      </c>
    </row>
    <row r="73" spans="1:15" x14ac:dyDescent="0.25">
      <c r="A73" s="83" t="s">
        <v>645</v>
      </c>
      <c r="B73" s="83" t="s">
        <v>646</v>
      </c>
      <c r="C73" s="84">
        <v>800</v>
      </c>
      <c r="D73" s="84">
        <v>800</v>
      </c>
      <c r="E73" s="84">
        <v>800</v>
      </c>
      <c r="F73" s="84">
        <v>800</v>
      </c>
      <c r="G73" s="84">
        <v>800</v>
      </c>
      <c r="H73" s="84">
        <v>960</v>
      </c>
      <c r="I73" s="157"/>
      <c r="J73" s="84">
        <v>800</v>
      </c>
      <c r="K73" s="190">
        <v>-0.16666666666666666</v>
      </c>
      <c r="L73" s="84">
        <v>800</v>
      </c>
      <c r="M73" s="84">
        <v>800</v>
      </c>
      <c r="N73" s="84">
        <v>800</v>
      </c>
      <c r="O73" s="84">
        <v>800</v>
      </c>
    </row>
    <row r="74" spans="1:15" x14ac:dyDescent="0.25">
      <c r="A74" s="83" t="s">
        <v>647</v>
      </c>
      <c r="B74" s="83" t="s">
        <v>648</v>
      </c>
      <c r="C74" s="84">
        <v>77706.77</v>
      </c>
      <c r="D74" s="84">
        <v>110638.06</v>
      </c>
      <c r="E74" s="84">
        <v>94600</v>
      </c>
      <c r="F74" s="84">
        <v>94600</v>
      </c>
      <c r="G74" s="84">
        <v>136634.39000000001</v>
      </c>
      <c r="H74" s="84">
        <v>163961.26800000004</v>
      </c>
      <c r="I74" s="157"/>
      <c r="J74" s="189">
        <v>149000</v>
      </c>
      <c r="K74" s="190">
        <v>-9.1248794196932145E-2</v>
      </c>
      <c r="L74" s="84">
        <v>149000</v>
      </c>
      <c r="M74" s="84">
        <v>149000</v>
      </c>
      <c r="N74" s="84">
        <v>149000</v>
      </c>
      <c r="O74" s="84">
        <v>149000</v>
      </c>
    </row>
    <row r="75" spans="1:15" x14ac:dyDescent="0.25">
      <c r="A75" s="83" t="s">
        <v>649</v>
      </c>
      <c r="B75" s="83" t="s">
        <v>650</v>
      </c>
      <c r="C75" s="84">
        <v>92036.41</v>
      </c>
      <c r="D75" s="84">
        <v>92220.5</v>
      </c>
      <c r="E75" s="84">
        <v>76600</v>
      </c>
      <c r="F75" s="84">
        <v>76600</v>
      </c>
      <c r="G75" s="84">
        <v>93503.93</v>
      </c>
      <c r="H75" s="84">
        <v>112204.716</v>
      </c>
      <c r="I75" s="157"/>
      <c r="J75" s="189">
        <v>94000</v>
      </c>
      <c r="K75" s="190">
        <v>-0.1622455512475964</v>
      </c>
      <c r="L75" s="84">
        <v>94000</v>
      </c>
      <c r="M75" s="84">
        <v>94000</v>
      </c>
      <c r="N75" s="84">
        <v>94000</v>
      </c>
      <c r="O75" s="84">
        <v>94000</v>
      </c>
    </row>
    <row r="76" spans="1:15" x14ac:dyDescent="0.25">
      <c r="A76" s="83" t="s">
        <v>651</v>
      </c>
      <c r="B76" s="83" t="s">
        <v>652</v>
      </c>
      <c r="C76" s="84">
        <v>0</v>
      </c>
      <c r="D76" s="84">
        <v>0</v>
      </c>
      <c r="E76" s="84">
        <v>0</v>
      </c>
      <c r="F76" s="84">
        <v>0</v>
      </c>
      <c r="G76" s="84">
        <v>0</v>
      </c>
      <c r="H76" s="84">
        <v>0</v>
      </c>
      <c r="I76" s="157"/>
      <c r="J76" s="84">
        <v>0</v>
      </c>
      <c r="K76" s="190" t="e">
        <v>#DIV/0!</v>
      </c>
      <c r="L76" s="84">
        <v>0</v>
      </c>
      <c r="M76" s="84">
        <v>0</v>
      </c>
      <c r="N76" s="84">
        <v>0</v>
      </c>
      <c r="O76" s="84">
        <v>0</v>
      </c>
    </row>
    <row r="77" spans="1:15" x14ac:dyDescent="0.25">
      <c r="A77" s="83" t="s">
        <v>653</v>
      </c>
      <c r="B77" s="83" t="s">
        <v>654</v>
      </c>
      <c r="C77" s="84">
        <v>0</v>
      </c>
      <c r="D77" s="84">
        <v>0</v>
      </c>
      <c r="E77" s="84">
        <v>0</v>
      </c>
      <c r="F77" s="84">
        <v>0</v>
      </c>
      <c r="G77" s="84">
        <v>0</v>
      </c>
      <c r="H77" s="84">
        <v>0</v>
      </c>
      <c r="I77" s="157"/>
      <c r="J77" s="84">
        <v>0</v>
      </c>
      <c r="K77" s="190" t="e">
        <v>#DIV/0!</v>
      </c>
      <c r="L77" s="84">
        <v>0</v>
      </c>
      <c r="M77" s="84">
        <v>0</v>
      </c>
      <c r="N77" s="84">
        <v>0</v>
      </c>
      <c r="O77" s="84">
        <v>0</v>
      </c>
    </row>
    <row r="78" spans="1:15" x14ac:dyDescent="0.25">
      <c r="A78" s="83" t="s">
        <v>655</v>
      </c>
      <c r="B78" s="83" t="s">
        <v>656</v>
      </c>
      <c r="C78" s="84">
        <v>0</v>
      </c>
      <c r="D78" s="84">
        <v>0</v>
      </c>
      <c r="E78" s="84">
        <v>0</v>
      </c>
      <c r="F78" s="84">
        <v>0</v>
      </c>
      <c r="G78" s="84">
        <v>0</v>
      </c>
      <c r="H78" s="84">
        <v>0</v>
      </c>
      <c r="I78" s="157"/>
      <c r="J78" s="84">
        <v>0</v>
      </c>
      <c r="K78" s="190" t="e">
        <v>#DIV/0!</v>
      </c>
      <c r="L78" s="84">
        <v>0</v>
      </c>
      <c r="M78" s="84">
        <v>0</v>
      </c>
      <c r="N78" s="84">
        <v>0</v>
      </c>
      <c r="O78" s="84">
        <v>0</v>
      </c>
    </row>
    <row r="79" spans="1:15" ht="15.75" thickBot="1" x14ac:dyDescent="0.3">
      <c r="A79" s="85" t="s">
        <v>657</v>
      </c>
      <c r="B79" s="86" t="s">
        <v>0</v>
      </c>
      <c r="C79" s="87">
        <v>176025.18</v>
      </c>
      <c r="D79" s="87">
        <v>208780.79999999999</v>
      </c>
      <c r="E79" s="87">
        <v>177100</v>
      </c>
      <c r="F79" s="87">
        <v>177100</v>
      </c>
      <c r="G79" s="87">
        <v>236066.84</v>
      </c>
      <c r="H79" s="87">
        <v>283280.20800000004</v>
      </c>
      <c r="I79" s="87">
        <v>0</v>
      </c>
      <c r="J79" s="87">
        <v>248900</v>
      </c>
      <c r="K79" s="190">
        <v>-0.12136466660600602</v>
      </c>
      <c r="L79" s="87">
        <v>248900</v>
      </c>
      <c r="M79" s="87">
        <v>248900</v>
      </c>
      <c r="N79" s="87">
        <v>248900</v>
      </c>
      <c r="O79" s="87">
        <v>248900</v>
      </c>
    </row>
    <row r="80" spans="1:15" ht="15.75" thickTop="1" x14ac:dyDescent="0.25">
      <c r="I80" s="157"/>
      <c r="K80" s="190" t="e">
        <v>#DIV/0!</v>
      </c>
    </row>
    <row r="81" spans="1:15" x14ac:dyDescent="0.25">
      <c r="A81" s="82" t="s">
        <v>658</v>
      </c>
      <c r="I81" s="157"/>
      <c r="K81" s="190" t="e">
        <v>#DIV/0!</v>
      </c>
    </row>
    <row r="82" spans="1:15" x14ac:dyDescent="0.25">
      <c r="A82" s="83" t="s">
        <v>659</v>
      </c>
      <c r="B82" s="83" t="s">
        <v>660</v>
      </c>
      <c r="C82" s="84">
        <v>0</v>
      </c>
      <c r="D82" s="84">
        <v>0</v>
      </c>
      <c r="E82" s="84">
        <v>0</v>
      </c>
      <c r="F82" s="84">
        <v>0</v>
      </c>
      <c r="G82" s="84">
        <v>0</v>
      </c>
      <c r="H82" s="84">
        <v>0</v>
      </c>
      <c r="I82" s="157"/>
      <c r="J82" s="84">
        <v>0</v>
      </c>
      <c r="K82" s="190" t="e">
        <v>#DIV/0!</v>
      </c>
      <c r="L82" s="84">
        <v>0</v>
      </c>
      <c r="M82" s="84">
        <v>0</v>
      </c>
      <c r="N82" s="84">
        <v>0</v>
      </c>
      <c r="O82" s="84">
        <v>0</v>
      </c>
    </row>
    <row r="83" spans="1:15" x14ac:dyDescent="0.25">
      <c r="A83" s="83" t="s">
        <v>661</v>
      </c>
      <c r="B83" s="83" t="s">
        <v>662</v>
      </c>
      <c r="C83" s="84">
        <v>1512.5</v>
      </c>
      <c r="D83" s="84">
        <v>1993.93</v>
      </c>
      <c r="E83" s="84">
        <v>1000</v>
      </c>
      <c r="F83" s="84">
        <v>1000</v>
      </c>
      <c r="G83" s="84">
        <v>1889.17</v>
      </c>
      <c r="H83" s="84">
        <v>1889.17</v>
      </c>
      <c r="I83" s="157"/>
      <c r="J83" s="84">
        <v>1000</v>
      </c>
      <c r="K83" s="190">
        <v>-0.47066701249755183</v>
      </c>
      <c r="L83" s="84">
        <v>1000</v>
      </c>
      <c r="M83" s="84">
        <v>1000</v>
      </c>
      <c r="N83" s="84">
        <v>1000</v>
      </c>
      <c r="O83" s="84">
        <v>1000</v>
      </c>
    </row>
    <row r="84" spans="1:15" x14ac:dyDescent="0.25">
      <c r="A84" s="83" t="s">
        <v>663</v>
      </c>
      <c r="B84" s="83" t="s">
        <v>664</v>
      </c>
      <c r="C84" s="84">
        <v>0</v>
      </c>
      <c r="D84" s="84">
        <v>0</v>
      </c>
      <c r="E84" s="84">
        <v>0</v>
      </c>
      <c r="F84" s="84">
        <v>0</v>
      </c>
      <c r="G84" s="84">
        <v>0</v>
      </c>
      <c r="H84" s="84">
        <v>0</v>
      </c>
      <c r="I84" s="157"/>
      <c r="J84" s="84">
        <v>0</v>
      </c>
      <c r="K84" s="190" t="e">
        <v>#DIV/0!</v>
      </c>
      <c r="L84" s="84">
        <v>0</v>
      </c>
      <c r="M84" s="84">
        <v>0</v>
      </c>
      <c r="N84" s="84">
        <v>0</v>
      </c>
      <c r="O84" s="84">
        <v>0</v>
      </c>
    </row>
    <row r="85" spans="1:15" x14ac:dyDescent="0.25">
      <c r="A85" s="83" t="s">
        <v>665</v>
      </c>
      <c r="B85" s="83" t="s">
        <v>666</v>
      </c>
      <c r="C85" s="84">
        <v>0</v>
      </c>
      <c r="D85" s="84">
        <v>0</v>
      </c>
      <c r="E85" s="84">
        <v>0</v>
      </c>
      <c r="F85" s="84">
        <v>0</v>
      </c>
      <c r="G85" s="84">
        <v>0</v>
      </c>
      <c r="H85" s="84">
        <v>0</v>
      </c>
      <c r="I85" s="157"/>
      <c r="J85" s="84">
        <v>0</v>
      </c>
      <c r="K85" s="190" t="e">
        <v>#DIV/0!</v>
      </c>
      <c r="L85" s="84">
        <v>0</v>
      </c>
      <c r="M85" s="84">
        <v>0</v>
      </c>
      <c r="N85" s="84">
        <v>0</v>
      </c>
      <c r="O85" s="84">
        <v>0</v>
      </c>
    </row>
    <row r="86" spans="1:15" x14ac:dyDescent="0.25">
      <c r="A86" s="83" t="s">
        <v>667</v>
      </c>
      <c r="B86" s="83" t="s">
        <v>668</v>
      </c>
      <c r="C86" s="84">
        <v>0</v>
      </c>
      <c r="D86" s="84">
        <v>0</v>
      </c>
      <c r="E86" s="84">
        <v>0</v>
      </c>
      <c r="F86" s="84">
        <v>0</v>
      </c>
      <c r="G86" s="84">
        <v>0</v>
      </c>
      <c r="H86" s="84">
        <v>0</v>
      </c>
      <c r="I86" s="157"/>
      <c r="J86" s="84">
        <v>0</v>
      </c>
      <c r="K86" s="190" t="e">
        <v>#DIV/0!</v>
      </c>
      <c r="L86" s="84">
        <v>0</v>
      </c>
      <c r="M86" s="84">
        <v>0</v>
      </c>
      <c r="N86" s="84">
        <v>0</v>
      </c>
      <c r="O86" s="84">
        <v>0</v>
      </c>
    </row>
    <row r="87" spans="1:15" x14ac:dyDescent="0.25">
      <c r="A87" s="83" t="s">
        <v>669</v>
      </c>
      <c r="B87" s="83" t="s">
        <v>670</v>
      </c>
      <c r="C87" s="84">
        <v>0</v>
      </c>
      <c r="D87" s="84">
        <v>0</v>
      </c>
      <c r="E87" s="84">
        <v>0</v>
      </c>
      <c r="F87" s="84">
        <v>0</v>
      </c>
      <c r="G87" s="84">
        <v>0</v>
      </c>
      <c r="H87" s="84">
        <v>0</v>
      </c>
      <c r="I87" s="157"/>
      <c r="J87" s="84">
        <v>0</v>
      </c>
      <c r="K87" s="190" t="e">
        <v>#DIV/0!</v>
      </c>
      <c r="L87" s="84">
        <v>0</v>
      </c>
      <c r="M87" s="84">
        <v>0</v>
      </c>
      <c r="N87" s="84">
        <v>0</v>
      </c>
      <c r="O87" s="84">
        <v>0</v>
      </c>
    </row>
    <row r="88" spans="1:15" x14ac:dyDescent="0.25">
      <c r="A88" s="83" t="s">
        <v>671</v>
      </c>
      <c r="B88" s="83" t="s">
        <v>672</v>
      </c>
      <c r="C88" s="84">
        <v>0</v>
      </c>
      <c r="D88" s="84">
        <v>0</v>
      </c>
      <c r="E88" s="84">
        <v>0</v>
      </c>
      <c r="F88" s="84">
        <v>0</v>
      </c>
      <c r="G88" s="84">
        <v>0</v>
      </c>
      <c r="H88" s="84">
        <v>0</v>
      </c>
      <c r="I88" s="157"/>
      <c r="J88" s="84">
        <v>0</v>
      </c>
      <c r="K88" s="190" t="e">
        <v>#DIV/0!</v>
      </c>
      <c r="L88" s="84">
        <v>0</v>
      </c>
      <c r="M88" s="84">
        <v>0</v>
      </c>
      <c r="N88" s="84">
        <v>0</v>
      </c>
      <c r="O88" s="84">
        <v>0</v>
      </c>
    </row>
    <row r="89" spans="1:15" x14ac:dyDescent="0.25">
      <c r="A89" s="83" t="s">
        <v>673</v>
      </c>
      <c r="B89" s="83" t="s">
        <v>674</v>
      </c>
      <c r="C89" s="84">
        <v>0</v>
      </c>
      <c r="D89" s="84">
        <v>0</v>
      </c>
      <c r="E89" s="84">
        <v>0</v>
      </c>
      <c r="F89" s="84">
        <v>0</v>
      </c>
      <c r="G89" s="84">
        <v>0</v>
      </c>
      <c r="H89" s="84">
        <v>0</v>
      </c>
      <c r="I89" s="157"/>
      <c r="J89" s="84">
        <v>0</v>
      </c>
      <c r="K89" s="190" t="e">
        <v>#DIV/0!</v>
      </c>
      <c r="L89" s="84">
        <v>0</v>
      </c>
      <c r="M89" s="84">
        <v>0</v>
      </c>
      <c r="N89" s="84">
        <v>0</v>
      </c>
      <c r="O89" s="84">
        <v>0</v>
      </c>
    </row>
    <row r="90" spans="1:15" ht="15.75" thickBot="1" x14ac:dyDescent="0.3">
      <c r="A90" s="85" t="s">
        <v>675</v>
      </c>
      <c r="B90" s="86" t="s">
        <v>0</v>
      </c>
      <c r="C90" s="87">
        <v>1512.5</v>
      </c>
      <c r="D90" s="87">
        <v>1993.93</v>
      </c>
      <c r="E90" s="87">
        <v>1000</v>
      </c>
      <c r="F90" s="87">
        <v>1000</v>
      </c>
      <c r="G90" s="87">
        <v>1889.17</v>
      </c>
      <c r="H90" s="87">
        <v>1889.17</v>
      </c>
      <c r="I90" s="87">
        <v>0</v>
      </c>
      <c r="J90" s="87">
        <v>1000</v>
      </c>
      <c r="K90" s="190">
        <v>-0.47066701249755183</v>
      </c>
      <c r="L90" s="87">
        <v>1000</v>
      </c>
      <c r="M90" s="87">
        <v>1000</v>
      </c>
      <c r="N90" s="87">
        <v>1000</v>
      </c>
      <c r="O90" s="87">
        <v>1000</v>
      </c>
    </row>
    <row r="91" spans="1:15" ht="15.75" thickTop="1" x14ac:dyDescent="0.25">
      <c r="I91" s="157"/>
      <c r="K91" s="190" t="e">
        <v>#DIV/0!</v>
      </c>
    </row>
    <row r="92" spans="1:15" x14ac:dyDescent="0.25">
      <c r="A92" s="82" t="s">
        <v>381</v>
      </c>
      <c r="I92" s="157"/>
      <c r="K92" s="190" t="e">
        <v>#DIV/0!</v>
      </c>
    </row>
    <row r="93" spans="1:15" x14ac:dyDescent="0.25">
      <c r="A93" s="83" t="s">
        <v>382</v>
      </c>
      <c r="B93" s="83" t="s">
        <v>383</v>
      </c>
      <c r="C93" s="84">
        <v>9600</v>
      </c>
      <c r="D93" s="84">
        <v>14001</v>
      </c>
      <c r="E93" s="84">
        <v>10000</v>
      </c>
      <c r="F93" s="84">
        <v>10000</v>
      </c>
      <c r="G93" s="84">
        <v>14000</v>
      </c>
      <c r="H93" s="84">
        <v>18666.666666666668</v>
      </c>
      <c r="I93" s="157"/>
      <c r="J93" s="84">
        <v>10000</v>
      </c>
      <c r="K93" s="190">
        <v>-0.4642857142857143</v>
      </c>
      <c r="L93" s="84">
        <v>10000</v>
      </c>
      <c r="M93" s="84">
        <v>10000</v>
      </c>
      <c r="N93" s="84">
        <v>10000</v>
      </c>
      <c r="O93" s="84">
        <v>10000</v>
      </c>
    </row>
    <row r="94" spans="1:15" x14ac:dyDescent="0.25">
      <c r="A94" s="83" t="s">
        <v>384</v>
      </c>
      <c r="B94" s="83" t="s">
        <v>385</v>
      </c>
      <c r="C94" s="84">
        <v>0</v>
      </c>
      <c r="D94" s="84">
        <v>0</v>
      </c>
      <c r="E94" s="84">
        <v>0</v>
      </c>
      <c r="F94" s="84">
        <v>0</v>
      </c>
      <c r="G94" s="84">
        <v>0</v>
      </c>
      <c r="H94" s="84">
        <v>0</v>
      </c>
      <c r="I94" s="157"/>
      <c r="J94" s="84">
        <v>0</v>
      </c>
      <c r="K94" s="190" t="e">
        <v>#DIV/0!</v>
      </c>
      <c r="L94" s="84">
        <v>0</v>
      </c>
      <c r="M94" s="84">
        <v>0</v>
      </c>
      <c r="N94" s="84">
        <v>0</v>
      </c>
      <c r="O94" s="84">
        <v>0</v>
      </c>
    </row>
    <row r="95" spans="1:15" x14ac:dyDescent="0.25">
      <c r="A95" s="83" t="s">
        <v>386</v>
      </c>
      <c r="B95" s="83" t="s">
        <v>387</v>
      </c>
      <c r="C95" s="84">
        <v>230.67</v>
      </c>
      <c r="D95" s="84">
        <v>1529.12</v>
      </c>
      <c r="E95" s="84">
        <v>0</v>
      </c>
      <c r="F95" s="84">
        <v>0</v>
      </c>
      <c r="G95" s="84">
        <v>97.3</v>
      </c>
      <c r="H95" s="84">
        <v>129.73333333333332</v>
      </c>
      <c r="I95" s="157"/>
      <c r="J95" s="84">
        <v>0</v>
      </c>
      <c r="K95" s="190">
        <v>-1</v>
      </c>
      <c r="L95" s="84">
        <v>0</v>
      </c>
      <c r="M95" s="84">
        <v>0</v>
      </c>
      <c r="N95" s="84">
        <v>0</v>
      </c>
      <c r="O95" s="84">
        <v>0</v>
      </c>
    </row>
    <row r="96" spans="1:15" x14ac:dyDescent="0.25">
      <c r="A96" s="83" t="s">
        <v>388</v>
      </c>
      <c r="B96" s="83" t="s">
        <v>389</v>
      </c>
      <c r="C96" s="84">
        <v>64178.400000000001</v>
      </c>
      <c r="D96" s="84">
        <v>135154.25</v>
      </c>
      <c r="E96" s="84">
        <v>100000</v>
      </c>
      <c r="F96" s="84">
        <v>100000</v>
      </c>
      <c r="G96" s="84">
        <v>31020.75</v>
      </c>
      <c r="H96" s="84">
        <v>41361</v>
      </c>
      <c r="I96" s="157"/>
      <c r="J96" s="84">
        <v>100000</v>
      </c>
      <c r="K96" s="190">
        <v>1.4177365150745871</v>
      </c>
      <c r="L96" s="84">
        <v>100000</v>
      </c>
      <c r="M96" s="84">
        <v>100000</v>
      </c>
      <c r="N96" s="84">
        <v>100000</v>
      </c>
      <c r="O96" s="84">
        <v>100000</v>
      </c>
    </row>
    <row r="97" spans="1:15" x14ac:dyDescent="0.25">
      <c r="A97" s="83" t="s">
        <v>390</v>
      </c>
      <c r="B97" s="83" t="s">
        <v>391</v>
      </c>
      <c r="C97" s="84">
        <v>0</v>
      </c>
      <c r="D97" s="84">
        <v>1050</v>
      </c>
      <c r="E97" s="84">
        <v>1000</v>
      </c>
      <c r="F97" s="84">
        <v>1000</v>
      </c>
      <c r="G97" s="84">
        <v>400</v>
      </c>
      <c r="H97" s="84">
        <v>533.33333333333326</v>
      </c>
      <c r="I97" s="157"/>
      <c r="J97" s="84">
        <v>1000</v>
      </c>
      <c r="K97" s="190">
        <v>0.87500000000000022</v>
      </c>
      <c r="L97" s="84">
        <v>1000</v>
      </c>
      <c r="M97" s="84">
        <v>1000</v>
      </c>
      <c r="N97" s="84">
        <v>1000</v>
      </c>
      <c r="O97" s="84">
        <v>1000</v>
      </c>
    </row>
    <row r="98" spans="1:15" x14ac:dyDescent="0.25">
      <c r="A98" s="83" t="s">
        <v>392</v>
      </c>
      <c r="B98" s="83" t="s">
        <v>393</v>
      </c>
      <c r="C98" s="84">
        <v>10300</v>
      </c>
      <c r="D98" s="84">
        <v>0</v>
      </c>
      <c r="E98" s="84">
        <v>0</v>
      </c>
      <c r="F98" s="84">
        <v>0</v>
      </c>
      <c r="G98" s="84">
        <v>0</v>
      </c>
      <c r="H98" s="84">
        <v>0</v>
      </c>
      <c r="I98" s="157"/>
      <c r="J98" s="84">
        <v>0</v>
      </c>
      <c r="K98" s="190" t="e">
        <v>#DIV/0!</v>
      </c>
      <c r="L98" s="84">
        <v>0</v>
      </c>
      <c r="M98" s="84">
        <v>0</v>
      </c>
      <c r="N98" s="84">
        <v>0</v>
      </c>
      <c r="O98" s="84">
        <v>0</v>
      </c>
    </row>
    <row r="99" spans="1:15" x14ac:dyDescent="0.25">
      <c r="A99" s="83" t="s">
        <v>394</v>
      </c>
      <c r="B99" s="83" t="s">
        <v>395</v>
      </c>
      <c r="C99" s="84">
        <v>0</v>
      </c>
      <c r="D99" s="84">
        <v>0</v>
      </c>
      <c r="E99" s="84">
        <v>0</v>
      </c>
      <c r="F99" s="84">
        <v>0</v>
      </c>
      <c r="G99" s="84">
        <v>0</v>
      </c>
      <c r="H99" s="84">
        <v>0</v>
      </c>
      <c r="I99" s="157"/>
      <c r="J99" s="84">
        <v>0</v>
      </c>
      <c r="K99" s="190" t="e">
        <v>#DIV/0!</v>
      </c>
      <c r="L99" s="84">
        <v>0</v>
      </c>
      <c r="M99" s="84">
        <v>0</v>
      </c>
      <c r="N99" s="84">
        <v>0</v>
      </c>
      <c r="O99" s="84">
        <v>0</v>
      </c>
    </row>
    <row r="100" spans="1:15" x14ac:dyDescent="0.25">
      <c r="A100" s="83" t="s">
        <v>396</v>
      </c>
      <c r="B100" s="83" t="s">
        <v>397</v>
      </c>
      <c r="C100" s="84">
        <v>12250</v>
      </c>
      <c r="D100" s="84">
        <v>26020</v>
      </c>
      <c r="E100" s="84">
        <v>31200</v>
      </c>
      <c r="F100" s="84">
        <v>26060</v>
      </c>
      <c r="G100" s="84">
        <v>0</v>
      </c>
      <c r="H100" s="84">
        <v>26060</v>
      </c>
      <c r="I100" s="157"/>
      <c r="J100" s="84">
        <v>26060</v>
      </c>
      <c r="K100" s="190">
        <v>0</v>
      </c>
      <c r="L100" s="84">
        <v>26060</v>
      </c>
      <c r="M100" s="84">
        <v>26060</v>
      </c>
      <c r="N100" s="84">
        <v>26060</v>
      </c>
      <c r="O100" s="84">
        <v>26060</v>
      </c>
    </row>
    <row r="101" spans="1:15" x14ac:dyDescent="0.25">
      <c r="A101" s="83" t="s">
        <v>398</v>
      </c>
      <c r="B101" s="83" t="s">
        <v>399</v>
      </c>
      <c r="C101" s="84">
        <v>3000</v>
      </c>
      <c r="D101" s="84">
        <v>0</v>
      </c>
      <c r="E101" s="84">
        <v>6000</v>
      </c>
      <c r="F101" s="84">
        <v>6000</v>
      </c>
      <c r="G101" s="84">
        <v>0</v>
      </c>
      <c r="H101" s="84">
        <v>6000</v>
      </c>
      <c r="I101" s="157"/>
      <c r="J101" s="189">
        <v>12000</v>
      </c>
      <c r="K101" s="190">
        <v>1</v>
      </c>
      <c r="L101" s="84">
        <v>6000</v>
      </c>
      <c r="M101" s="84">
        <v>6000</v>
      </c>
      <c r="N101" s="84">
        <v>6000</v>
      </c>
      <c r="O101" s="84">
        <v>6000</v>
      </c>
    </row>
    <row r="102" spans="1:15" x14ac:dyDescent="0.25">
      <c r="A102" s="162"/>
      <c r="B102" s="162" t="s">
        <v>1980</v>
      </c>
      <c r="C102" s="84">
        <v>0</v>
      </c>
      <c r="D102" s="84">
        <v>0</v>
      </c>
      <c r="E102" s="84">
        <v>0</v>
      </c>
      <c r="F102" s="84">
        <v>0</v>
      </c>
      <c r="G102" s="84">
        <v>0</v>
      </c>
      <c r="H102" s="84">
        <v>0</v>
      </c>
      <c r="I102" s="157"/>
      <c r="J102" s="189">
        <v>12000</v>
      </c>
      <c r="K102" s="190" t="e">
        <v>#DIV/0!</v>
      </c>
      <c r="L102" s="84">
        <v>12000</v>
      </c>
      <c r="M102" s="84">
        <v>12000</v>
      </c>
      <c r="N102" s="84">
        <v>12000</v>
      </c>
      <c r="O102" s="84">
        <v>12000</v>
      </c>
    </row>
    <row r="103" spans="1:15" x14ac:dyDescent="0.25">
      <c r="A103" s="83" t="s">
        <v>400</v>
      </c>
      <c r="B103" s="83" t="s">
        <v>401</v>
      </c>
      <c r="C103" s="84">
        <v>0</v>
      </c>
      <c r="D103" s="84">
        <v>0</v>
      </c>
      <c r="E103" s="84">
        <v>0</v>
      </c>
      <c r="F103" s="84">
        <v>0</v>
      </c>
      <c r="G103" s="84">
        <v>0</v>
      </c>
      <c r="H103" s="84">
        <v>0</v>
      </c>
      <c r="I103" s="157"/>
      <c r="J103" s="189">
        <v>34000</v>
      </c>
      <c r="K103" s="190" t="e">
        <v>#DIV/0!</v>
      </c>
      <c r="L103" s="84">
        <v>34000</v>
      </c>
      <c r="M103" s="84">
        <v>34000</v>
      </c>
      <c r="N103" s="84">
        <v>34000</v>
      </c>
      <c r="O103" s="84">
        <v>34000</v>
      </c>
    </row>
    <row r="104" spans="1:15" x14ac:dyDescent="0.25">
      <c r="A104" s="83" t="s">
        <v>402</v>
      </c>
      <c r="B104" s="83" t="s">
        <v>403</v>
      </c>
      <c r="C104" s="84">
        <v>0</v>
      </c>
      <c r="D104" s="84">
        <v>0</v>
      </c>
      <c r="E104" s="84">
        <v>0</v>
      </c>
      <c r="F104" s="84">
        <v>0</v>
      </c>
      <c r="G104" s="84">
        <v>0</v>
      </c>
      <c r="H104" s="84">
        <v>0</v>
      </c>
      <c r="I104" s="157"/>
      <c r="J104" s="84">
        <v>0</v>
      </c>
      <c r="K104" s="190" t="e">
        <v>#DIV/0!</v>
      </c>
      <c r="L104" s="84">
        <v>0</v>
      </c>
      <c r="M104" s="84">
        <v>0</v>
      </c>
      <c r="N104" s="84">
        <v>0</v>
      </c>
      <c r="O104" s="84">
        <v>0</v>
      </c>
    </row>
    <row r="105" spans="1:15" x14ac:dyDescent="0.25">
      <c r="A105" s="83" t="s">
        <v>404</v>
      </c>
      <c r="B105" s="83" t="s">
        <v>405</v>
      </c>
      <c r="C105" s="84">
        <v>225</v>
      </c>
      <c r="D105" s="84">
        <v>0</v>
      </c>
      <c r="E105" s="84">
        <v>0</v>
      </c>
      <c r="F105" s="84">
        <v>0</v>
      </c>
      <c r="G105" s="84">
        <v>0</v>
      </c>
      <c r="H105" s="84">
        <v>0</v>
      </c>
      <c r="I105" s="157"/>
      <c r="J105" s="84">
        <v>0</v>
      </c>
      <c r="K105" s="190" t="e">
        <v>#DIV/0!</v>
      </c>
      <c r="L105" s="84">
        <v>0</v>
      </c>
      <c r="M105" s="84">
        <v>0</v>
      </c>
      <c r="N105" s="84">
        <v>0</v>
      </c>
      <c r="O105" s="84">
        <v>0</v>
      </c>
    </row>
    <row r="106" spans="1:15" x14ac:dyDescent="0.25">
      <c r="A106" s="83" t="s">
        <v>406</v>
      </c>
      <c r="B106" s="83" t="s">
        <v>407</v>
      </c>
      <c r="C106" s="84">
        <v>269.13</v>
      </c>
      <c r="D106" s="84">
        <v>461.16</v>
      </c>
      <c r="E106" s="84">
        <v>150</v>
      </c>
      <c r="F106" s="84">
        <v>150</v>
      </c>
      <c r="G106" s="84">
        <v>752.53</v>
      </c>
      <c r="H106" s="84">
        <v>903.03600000000006</v>
      </c>
      <c r="I106" s="157"/>
      <c r="J106" s="84">
        <v>150</v>
      </c>
      <c r="K106" s="190">
        <v>-0.83389366536882248</v>
      </c>
      <c r="L106" s="84">
        <v>150</v>
      </c>
      <c r="M106" s="84">
        <v>150</v>
      </c>
      <c r="N106" s="84">
        <v>150</v>
      </c>
      <c r="O106" s="84">
        <v>150</v>
      </c>
    </row>
    <row r="107" spans="1:15" ht="15.75" thickBot="1" x14ac:dyDescent="0.3">
      <c r="A107" s="85" t="s">
        <v>408</v>
      </c>
      <c r="B107" s="86" t="s">
        <v>0</v>
      </c>
      <c r="C107" s="87">
        <v>100053.20000000001</v>
      </c>
      <c r="D107" s="87">
        <v>178215.53</v>
      </c>
      <c r="E107" s="87">
        <v>148350</v>
      </c>
      <c r="F107" s="87">
        <v>143210</v>
      </c>
      <c r="G107" s="87">
        <v>46270.58</v>
      </c>
      <c r="H107" s="87">
        <v>93653.76933333333</v>
      </c>
      <c r="I107" s="87">
        <v>0</v>
      </c>
      <c r="J107" s="87">
        <v>195210</v>
      </c>
      <c r="K107" s="190">
        <v>1.0843795331419799</v>
      </c>
      <c r="L107" s="87">
        <v>189210</v>
      </c>
      <c r="M107" s="87">
        <v>189210</v>
      </c>
      <c r="N107" s="87">
        <v>189210</v>
      </c>
      <c r="O107" s="87">
        <v>189210</v>
      </c>
    </row>
    <row r="108" spans="1:15" ht="15.75" thickTop="1" x14ac:dyDescent="0.25">
      <c r="I108" s="157"/>
      <c r="K108" s="190" t="e">
        <v>#DIV/0!</v>
      </c>
    </row>
    <row r="109" spans="1:15" x14ac:dyDescent="0.25">
      <c r="A109" s="82" t="s">
        <v>326</v>
      </c>
      <c r="I109" s="157"/>
      <c r="K109" s="190" t="e">
        <v>#DIV/0!</v>
      </c>
    </row>
    <row r="110" spans="1:15" x14ac:dyDescent="0.25">
      <c r="A110" s="83" t="s">
        <v>409</v>
      </c>
      <c r="B110" s="83" t="s">
        <v>410</v>
      </c>
      <c r="C110" s="84">
        <v>36920.82</v>
      </c>
      <c r="D110" s="84">
        <v>35330.379999999997</v>
      </c>
      <c r="E110" s="84">
        <v>0</v>
      </c>
      <c r="F110" s="84">
        <v>0</v>
      </c>
      <c r="G110" s="84">
        <v>0</v>
      </c>
      <c r="H110" s="84">
        <v>0</v>
      </c>
      <c r="I110" s="157"/>
      <c r="J110" s="84">
        <v>0</v>
      </c>
      <c r="K110" s="190" t="e">
        <v>#DIV/0!</v>
      </c>
      <c r="L110" s="84">
        <v>0</v>
      </c>
      <c r="M110" s="84">
        <v>0</v>
      </c>
      <c r="N110" s="84">
        <v>0</v>
      </c>
      <c r="O110" s="84">
        <v>0</v>
      </c>
    </row>
    <row r="111" spans="1:15" x14ac:dyDescent="0.25">
      <c r="A111" s="83" t="s">
        <v>411</v>
      </c>
      <c r="B111" s="83" t="s">
        <v>412</v>
      </c>
      <c r="C111" s="84">
        <v>2012.11</v>
      </c>
      <c r="D111" s="84">
        <v>2232</v>
      </c>
      <c r="E111" s="84">
        <v>0</v>
      </c>
      <c r="F111" s="84">
        <v>0</v>
      </c>
      <c r="G111" s="84">
        <v>0</v>
      </c>
      <c r="H111" s="84">
        <v>0</v>
      </c>
      <c r="I111" s="157"/>
      <c r="J111" s="84">
        <v>0</v>
      </c>
      <c r="K111" s="190" t="e">
        <v>#DIV/0!</v>
      </c>
      <c r="L111" s="84">
        <v>0</v>
      </c>
      <c r="M111" s="84">
        <v>0</v>
      </c>
      <c r="N111" s="84">
        <v>0</v>
      </c>
      <c r="O111" s="84">
        <v>0</v>
      </c>
    </row>
    <row r="112" spans="1:15" x14ac:dyDescent="0.25">
      <c r="A112" s="83" t="s">
        <v>413</v>
      </c>
      <c r="B112" s="83" t="s">
        <v>414</v>
      </c>
      <c r="C112" s="84">
        <v>316</v>
      </c>
      <c r="D112" s="84">
        <v>80</v>
      </c>
      <c r="E112" s="84">
        <v>200</v>
      </c>
      <c r="F112" s="84">
        <v>200</v>
      </c>
      <c r="G112" s="84">
        <v>0</v>
      </c>
      <c r="H112" s="84">
        <v>0</v>
      </c>
      <c r="I112" s="157"/>
      <c r="J112" s="84">
        <v>200</v>
      </c>
      <c r="K112" s="190" t="e">
        <v>#DIV/0!</v>
      </c>
      <c r="L112" s="84">
        <v>200</v>
      </c>
      <c r="M112" s="84">
        <v>200</v>
      </c>
      <c r="N112" s="84">
        <v>200</v>
      </c>
      <c r="O112" s="84">
        <v>200</v>
      </c>
    </row>
    <row r="113" spans="1:15" x14ac:dyDescent="0.25">
      <c r="A113" s="83" t="s">
        <v>771</v>
      </c>
      <c r="B113" s="83" t="s">
        <v>772</v>
      </c>
      <c r="C113" s="84">
        <v>0</v>
      </c>
      <c r="D113" s="84">
        <v>0</v>
      </c>
      <c r="E113" s="84">
        <v>3000</v>
      </c>
      <c r="F113" s="84">
        <v>27000</v>
      </c>
      <c r="G113" s="84">
        <v>31100</v>
      </c>
      <c r="H113" s="84">
        <v>31100</v>
      </c>
      <c r="I113" s="100"/>
      <c r="J113" s="189">
        <v>27000</v>
      </c>
      <c r="K113" s="190">
        <v>-0.13183279742765272</v>
      </c>
      <c r="L113" s="84">
        <v>3000</v>
      </c>
      <c r="M113" s="84">
        <v>3000</v>
      </c>
      <c r="N113" s="84">
        <v>3000</v>
      </c>
      <c r="O113" s="84">
        <v>3000</v>
      </c>
    </row>
    <row r="114" spans="1:15" x14ac:dyDescent="0.25">
      <c r="A114" s="83" t="s">
        <v>327</v>
      </c>
      <c r="B114" s="83" t="s">
        <v>773</v>
      </c>
      <c r="C114" s="84">
        <v>3890</v>
      </c>
      <c r="D114" s="84">
        <v>3950</v>
      </c>
      <c r="E114" s="84">
        <v>3000</v>
      </c>
      <c r="F114" s="84">
        <v>34000</v>
      </c>
      <c r="G114" s="84">
        <v>28078.98</v>
      </c>
      <c r="H114" s="84">
        <v>28078.98</v>
      </c>
      <c r="I114" s="100"/>
      <c r="J114" s="189">
        <v>13000</v>
      </c>
      <c r="K114" s="190">
        <v>-0.53702021939543387</v>
      </c>
      <c r="L114" s="84">
        <v>13000</v>
      </c>
      <c r="M114" s="84">
        <v>13000</v>
      </c>
      <c r="N114" s="84">
        <v>13000</v>
      </c>
      <c r="O114" s="84">
        <v>13000</v>
      </c>
    </row>
    <row r="115" spans="1:15" x14ac:dyDescent="0.25">
      <c r="A115" s="83" t="s">
        <v>328</v>
      </c>
      <c r="B115" s="83" t="s">
        <v>329</v>
      </c>
      <c r="C115" s="84">
        <v>0</v>
      </c>
      <c r="D115" s="84">
        <v>0</v>
      </c>
      <c r="E115" s="84">
        <v>1000</v>
      </c>
      <c r="F115" s="84">
        <v>0</v>
      </c>
      <c r="G115" s="84">
        <v>0</v>
      </c>
      <c r="H115" s="84">
        <v>0</v>
      </c>
      <c r="I115" s="100"/>
      <c r="J115" s="84">
        <v>0</v>
      </c>
      <c r="K115" s="190" t="e">
        <v>#DIV/0!</v>
      </c>
      <c r="L115" s="84">
        <v>0</v>
      </c>
      <c r="M115" s="84">
        <v>0</v>
      </c>
      <c r="N115" s="84">
        <v>0</v>
      </c>
      <c r="O115" s="84">
        <v>0</v>
      </c>
    </row>
    <row r="116" spans="1:15" x14ac:dyDescent="0.25">
      <c r="A116" s="83" t="s">
        <v>330</v>
      </c>
      <c r="B116" s="83" t="s">
        <v>331</v>
      </c>
      <c r="C116" s="84">
        <v>0</v>
      </c>
      <c r="D116" s="84">
        <v>0</v>
      </c>
      <c r="E116" s="84">
        <v>500</v>
      </c>
      <c r="F116" s="84">
        <v>0</v>
      </c>
      <c r="G116" s="84">
        <v>0</v>
      </c>
      <c r="H116" s="84">
        <v>0</v>
      </c>
      <c r="I116" s="100"/>
      <c r="J116" s="84">
        <v>0</v>
      </c>
      <c r="K116" s="190" t="e">
        <v>#DIV/0!</v>
      </c>
      <c r="L116" s="84">
        <v>0</v>
      </c>
      <c r="M116" s="84">
        <v>0</v>
      </c>
      <c r="N116" s="84">
        <v>0</v>
      </c>
      <c r="O116" s="84">
        <v>0</v>
      </c>
    </row>
    <row r="117" spans="1:15" x14ac:dyDescent="0.25">
      <c r="A117" s="83" t="s">
        <v>332</v>
      </c>
      <c r="B117" s="83" t="s">
        <v>333</v>
      </c>
      <c r="C117" s="84">
        <v>0</v>
      </c>
      <c r="D117" s="84">
        <v>0</v>
      </c>
      <c r="E117" s="84">
        <v>500</v>
      </c>
      <c r="F117" s="84">
        <v>0</v>
      </c>
      <c r="G117" s="84">
        <v>0</v>
      </c>
      <c r="H117" s="84">
        <v>0</v>
      </c>
      <c r="I117" s="100"/>
      <c r="J117" s="84">
        <v>0</v>
      </c>
      <c r="K117" s="190" t="e">
        <v>#DIV/0!</v>
      </c>
      <c r="L117" s="84">
        <v>0</v>
      </c>
      <c r="M117" s="84">
        <v>0</v>
      </c>
      <c r="N117" s="84">
        <v>0</v>
      </c>
      <c r="O117" s="84">
        <v>0</v>
      </c>
    </row>
    <row r="118" spans="1:15" x14ac:dyDescent="0.25">
      <c r="A118" s="83" t="s">
        <v>334</v>
      </c>
      <c r="B118" s="83" t="s">
        <v>335</v>
      </c>
      <c r="C118" s="84">
        <v>138137.4</v>
      </c>
      <c r="D118" s="84">
        <v>154641.85</v>
      </c>
      <c r="E118" s="84">
        <v>150000</v>
      </c>
      <c r="F118" s="84">
        <v>152749.99</v>
      </c>
      <c r="G118" s="84">
        <v>166461.91</v>
      </c>
      <c r="H118" s="84">
        <v>166461.91</v>
      </c>
      <c r="I118" s="157"/>
      <c r="J118" s="189">
        <v>240022</v>
      </c>
      <c r="K118" s="190">
        <v>0.44190343604732157</v>
      </c>
      <c r="L118" s="84">
        <v>375055</v>
      </c>
      <c r="M118" s="84">
        <v>397560</v>
      </c>
      <c r="N118" s="84">
        <v>451573.7</v>
      </c>
      <c r="O118" s="84">
        <v>451573.7</v>
      </c>
    </row>
    <row r="119" spans="1:15" x14ac:dyDescent="0.25">
      <c r="A119" s="83" t="s">
        <v>336</v>
      </c>
      <c r="B119" s="83" t="s">
        <v>337</v>
      </c>
      <c r="C119" s="84">
        <v>6875</v>
      </c>
      <c r="D119" s="84">
        <v>8100</v>
      </c>
      <c r="E119" s="84">
        <v>10000</v>
      </c>
      <c r="F119" s="84">
        <v>121645.53</v>
      </c>
      <c r="G119" s="84">
        <v>137521.56</v>
      </c>
      <c r="H119" s="84">
        <v>137521.56</v>
      </c>
      <c r="I119" s="157"/>
      <c r="J119" s="189">
        <v>27622</v>
      </c>
      <c r="K119" s="190">
        <v>-0.79914422145880248</v>
      </c>
      <c r="L119" s="84">
        <v>29055</v>
      </c>
      <c r="M119" s="84">
        <v>30960</v>
      </c>
      <c r="N119" s="84">
        <v>28781.9</v>
      </c>
      <c r="O119" s="84">
        <v>28781.9</v>
      </c>
    </row>
    <row r="120" spans="1:15" x14ac:dyDescent="0.25">
      <c r="A120" s="83" t="s">
        <v>338</v>
      </c>
      <c r="B120" s="83" t="s">
        <v>339</v>
      </c>
      <c r="C120" s="84">
        <v>7310</v>
      </c>
      <c r="D120" s="84">
        <v>9540</v>
      </c>
      <c r="E120" s="84">
        <v>7000</v>
      </c>
      <c r="F120" s="84">
        <v>55670</v>
      </c>
      <c r="G120" s="84">
        <v>55575</v>
      </c>
      <c r="H120" s="84">
        <v>55575</v>
      </c>
      <c r="I120" s="157"/>
      <c r="J120" s="189">
        <v>14622</v>
      </c>
      <c r="K120" s="190">
        <v>-0.73689608636977055</v>
      </c>
      <c r="L120" s="84">
        <v>26055</v>
      </c>
      <c r="M120" s="84">
        <v>27960.5</v>
      </c>
      <c r="N120" s="84">
        <v>32533.7</v>
      </c>
      <c r="O120" s="84">
        <v>32533.7</v>
      </c>
    </row>
    <row r="121" spans="1:15" x14ac:dyDescent="0.25">
      <c r="A121" s="83" t="s">
        <v>340</v>
      </c>
      <c r="B121" s="83" t="s">
        <v>341</v>
      </c>
      <c r="C121" s="84">
        <v>7779.55</v>
      </c>
      <c r="D121" s="84">
        <v>5569.35</v>
      </c>
      <c r="E121" s="84">
        <v>6000</v>
      </c>
      <c r="F121" s="84">
        <v>21420.23</v>
      </c>
      <c r="G121" s="84">
        <v>21393.55</v>
      </c>
      <c r="H121" s="84">
        <v>21393.55</v>
      </c>
      <c r="I121" s="157"/>
      <c r="J121" s="189">
        <v>12000</v>
      </c>
      <c r="K121" s="190">
        <v>-0.43908327509927053</v>
      </c>
      <c r="L121" s="84">
        <v>11000</v>
      </c>
      <c r="M121" s="84">
        <v>11500</v>
      </c>
      <c r="N121" s="84">
        <v>12700</v>
      </c>
      <c r="O121" s="84">
        <v>12700</v>
      </c>
    </row>
    <row r="122" spans="1:15" x14ac:dyDescent="0.25">
      <c r="A122" s="83" t="s">
        <v>342</v>
      </c>
      <c r="B122" s="83" t="s">
        <v>343</v>
      </c>
      <c r="C122" s="84">
        <v>16940</v>
      </c>
      <c r="D122" s="84">
        <v>22680</v>
      </c>
      <c r="E122" s="84">
        <v>20000</v>
      </c>
      <c r="F122" s="84">
        <v>141383.71</v>
      </c>
      <c r="G122" s="84">
        <v>142118</v>
      </c>
      <c r="H122" s="84">
        <v>142118</v>
      </c>
      <c r="I122" s="157"/>
      <c r="J122" s="189">
        <v>13118</v>
      </c>
      <c r="K122" s="190">
        <v>-0.90769642128372197</v>
      </c>
      <c r="L122" s="84">
        <v>47295</v>
      </c>
      <c r="M122" s="84">
        <v>50024.5</v>
      </c>
      <c r="N122" s="84">
        <v>56575.3</v>
      </c>
      <c r="O122" s="84">
        <v>56575.3</v>
      </c>
    </row>
    <row r="123" spans="1:15" x14ac:dyDescent="0.25">
      <c r="A123" s="83" t="s">
        <v>344</v>
      </c>
      <c r="B123" s="83" t="s">
        <v>345</v>
      </c>
      <c r="C123" s="84">
        <v>270</v>
      </c>
      <c r="D123" s="84">
        <v>50</v>
      </c>
      <c r="E123" s="84">
        <v>800</v>
      </c>
      <c r="F123" s="84">
        <v>800</v>
      </c>
      <c r="G123" s="84">
        <v>0</v>
      </c>
      <c r="H123" s="84">
        <v>0</v>
      </c>
      <c r="I123" s="157"/>
      <c r="J123" s="84">
        <v>800</v>
      </c>
      <c r="K123" s="190" t="e">
        <v>#DIV/0!</v>
      </c>
      <c r="L123" s="84">
        <v>800</v>
      </c>
      <c r="M123" s="84">
        <v>800</v>
      </c>
      <c r="N123" s="84">
        <v>800</v>
      </c>
      <c r="O123" s="84">
        <v>800</v>
      </c>
    </row>
    <row r="124" spans="1:15" x14ac:dyDescent="0.25">
      <c r="A124" s="83" t="s">
        <v>346</v>
      </c>
      <c r="B124" s="83" t="s">
        <v>347</v>
      </c>
      <c r="C124" s="84">
        <v>600</v>
      </c>
      <c r="D124" s="84">
        <v>390</v>
      </c>
      <c r="E124" s="84">
        <v>300</v>
      </c>
      <c r="F124" s="84">
        <v>300</v>
      </c>
      <c r="G124" s="84">
        <v>650</v>
      </c>
      <c r="H124" s="84">
        <v>650</v>
      </c>
      <c r="I124" s="157"/>
      <c r="J124" s="84">
        <v>300</v>
      </c>
      <c r="K124" s="190">
        <v>-0.53846153846153844</v>
      </c>
      <c r="L124" s="84">
        <v>300</v>
      </c>
      <c r="M124" s="84">
        <v>300</v>
      </c>
      <c r="N124" s="84">
        <v>300</v>
      </c>
      <c r="O124" s="84">
        <v>300</v>
      </c>
    </row>
    <row r="125" spans="1:15" x14ac:dyDescent="0.25">
      <c r="A125" s="83" t="s">
        <v>348</v>
      </c>
      <c r="B125" s="83" t="s">
        <v>349</v>
      </c>
      <c r="C125" s="84">
        <v>0</v>
      </c>
      <c r="D125" s="84">
        <v>2300</v>
      </c>
      <c r="E125" s="84">
        <v>500</v>
      </c>
      <c r="F125" s="84">
        <v>500</v>
      </c>
      <c r="G125" s="84">
        <v>1320</v>
      </c>
      <c r="H125" s="84">
        <v>1320</v>
      </c>
      <c r="I125" s="157"/>
      <c r="J125" s="84">
        <v>500</v>
      </c>
      <c r="K125" s="190">
        <v>-0.62121212121212122</v>
      </c>
      <c r="L125" s="84">
        <v>500</v>
      </c>
      <c r="M125" s="84">
        <v>500</v>
      </c>
      <c r="N125" s="84">
        <v>500</v>
      </c>
      <c r="O125" s="84">
        <v>500</v>
      </c>
    </row>
    <row r="126" spans="1:15" x14ac:dyDescent="0.25">
      <c r="A126" s="83" t="s">
        <v>350</v>
      </c>
      <c r="B126" s="83" t="s">
        <v>774</v>
      </c>
      <c r="C126" s="84">
        <v>5500</v>
      </c>
      <c r="D126" s="84">
        <v>6930</v>
      </c>
      <c r="E126" s="84">
        <v>2000</v>
      </c>
      <c r="F126" s="84">
        <v>2000</v>
      </c>
      <c r="G126" s="84">
        <v>9900</v>
      </c>
      <c r="H126" s="84">
        <v>9900</v>
      </c>
      <c r="I126" s="157"/>
      <c r="J126" s="84">
        <v>2000</v>
      </c>
      <c r="K126" s="190">
        <v>-0.79797979797979801</v>
      </c>
      <c r="L126" s="84">
        <v>2000</v>
      </c>
      <c r="M126" s="84">
        <v>2000</v>
      </c>
      <c r="N126" s="84">
        <v>2000</v>
      </c>
      <c r="O126" s="84">
        <v>2000</v>
      </c>
    </row>
    <row r="127" spans="1:15" x14ac:dyDescent="0.25">
      <c r="A127" s="83" t="s">
        <v>351</v>
      </c>
      <c r="B127" s="83" t="s">
        <v>352</v>
      </c>
      <c r="C127" s="84">
        <v>1000</v>
      </c>
      <c r="D127" s="84">
        <v>200</v>
      </c>
      <c r="E127" s="84">
        <v>500</v>
      </c>
      <c r="F127" s="84">
        <v>500</v>
      </c>
      <c r="G127" s="84">
        <v>200</v>
      </c>
      <c r="H127" s="84">
        <v>200</v>
      </c>
      <c r="I127" s="157"/>
      <c r="J127" s="84">
        <v>500</v>
      </c>
      <c r="K127" s="190">
        <v>1.5</v>
      </c>
      <c r="L127" s="84">
        <v>500</v>
      </c>
      <c r="M127" s="84">
        <v>500</v>
      </c>
      <c r="N127" s="84">
        <v>500</v>
      </c>
      <c r="O127" s="84">
        <v>500</v>
      </c>
    </row>
    <row r="128" spans="1:15" ht="15.75" thickBot="1" x14ac:dyDescent="0.3">
      <c r="A128" s="85" t="s">
        <v>353</v>
      </c>
      <c r="B128" s="86" t="s">
        <v>0</v>
      </c>
      <c r="C128" s="87">
        <v>227550.87999999998</v>
      </c>
      <c r="D128" s="87">
        <v>251993.58000000002</v>
      </c>
      <c r="E128" s="87">
        <v>205300</v>
      </c>
      <c r="F128" s="87">
        <v>558169.46</v>
      </c>
      <c r="G128" s="87">
        <v>594319</v>
      </c>
      <c r="H128" s="87">
        <v>594319</v>
      </c>
      <c r="I128" s="87">
        <v>0</v>
      </c>
      <c r="J128" s="87">
        <v>351684</v>
      </c>
      <c r="K128" s="190">
        <v>-0.40825718174919529</v>
      </c>
      <c r="L128" s="87">
        <v>508760</v>
      </c>
      <c r="M128" s="87">
        <v>538305</v>
      </c>
      <c r="N128" s="87">
        <v>602464.60000000009</v>
      </c>
      <c r="O128" s="87">
        <v>602464.60000000009</v>
      </c>
    </row>
    <row r="129" spans="1:15" ht="15.75" thickTop="1" x14ac:dyDescent="0.25">
      <c r="C129" s="163"/>
      <c r="D129" s="163"/>
      <c r="G129" s="164"/>
      <c r="I129" s="157"/>
      <c r="K129" s="190" t="e">
        <v>#DIV/0!</v>
      </c>
    </row>
    <row r="130" spans="1:15" x14ac:dyDescent="0.25">
      <c r="A130" s="82" t="s">
        <v>676</v>
      </c>
      <c r="D130" s="164"/>
      <c r="I130" s="157"/>
      <c r="K130" s="190" t="e">
        <v>#DIV/0!</v>
      </c>
    </row>
    <row r="131" spans="1:15" x14ac:dyDescent="0.25">
      <c r="A131" s="83" t="s">
        <v>677</v>
      </c>
      <c r="B131" s="83" t="s">
        <v>678</v>
      </c>
      <c r="C131" s="84">
        <v>0</v>
      </c>
      <c r="D131" s="84">
        <v>0</v>
      </c>
      <c r="E131" s="84">
        <v>0</v>
      </c>
      <c r="F131" s="84">
        <v>0</v>
      </c>
      <c r="G131" s="84">
        <v>0</v>
      </c>
      <c r="H131" s="84">
        <v>0</v>
      </c>
      <c r="I131" s="157"/>
      <c r="J131" s="84">
        <v>0</v>
      </c>
      <c r="K131" s="190" t="e">
        <v>#DIV/0!</v>
      </c>
      <c r="L131" s="84">
        <v>0</v>
      </c>
      <c r="M131" s="84">
        <v>0</v>
      </c>
      <c r="N131" s="84">
        <v>0</v>
      </c>
      <c r="O131" s="84">
        <v>0</v>
      </c>
    </row>
    <row r="132" spans="1:15" x14ac:dyDescent="0.25">
      <c r="A132" s="83" t="s">
        <v>679</v>
      </c>
      <c r="B132" s="83" t="s">
        <v>680</v>
      </c>
      <c r="C132" s="84">
        <v>0</v>
      </c>
      <c r="D132" s="84">
        <v>0</v>
      </c>
      <c r="E132" s="84">
        <v>0</v>
      </c>
      <c r="F132" s="84">
        <v>0</v>
      </c>
      <c r="G132" s="84">
        <v>0</v>
      </c>
      <c r="H132" s="84">
        <v>0</v>
      </c>
      <c r="I132" s="157"/>
      <c r="J132" s="84">
        <v>0</v>
      </c>
      <c r="K132" s="190" t="e">
        <v>#DIV/0!</v>
      </c>
      <c r="L132" s="84">
        <v>0</v>
      </c>
      <c r="M132" s="84">
        <v>0</v>
      </c>
      <c r="N132" s="84">
        <v>0</v>
      </c>
      <c r="O132" s="84">
        <v>0</v>
      </c>
    </row>
    <row r="133" spans="1:15" x14ac:dyDescent="0.25">
      <c r="A133" s="83" t="s">
        <v>681</v>
      </c>
      <c r="B133" s="83" t="s">
        <v>682</v>
      </c>
      <c r="C133" s="84">
        <v>0</v>
      </c>
      <c r="D133" s="84">
        <v>0</v>
      </c>
      <c r="E133" s="84">
        <v>0</v>
      </c>
      <c r="F133" s="84">
        <v>0</v>
      </c>
      <c r="G133" s="84">
        <v>0</v>
      </c>
      <c r="H133" s="84">
        <v>0</v>
      </c>
      <c r="I133" s="157"/>
      <c r="J133" s="84">
        <v>0</v>
      </c>
      <c r="K133" s="190" t="e">
        <v>#DIV/0!</v>
      </c>
      <c r="L133" s="84">
        <v>0</v>
      </c>
      <c r="M133" s="84">
        <v>0</v>
      </c>
      <c r="N133" s="84">
        <v>0</v>
      </c>
      <c r="O133" s="84">
        <v>0</v>
      </c>
    </row>
    <row r="134" spans="1:15" x14ac:dyDescent="0.25">
      <c r="A134" s="83" t="s">
        <v>683</v>
      </c>
      <c r="B134" s="83" t="s">
        <v>684</v>
      </c>
      <c r="C134" s="84">
        <v>0</v>
      </c>
      <c r="D134" s="84">
        <v>0</v>
      </c>
      <c r="E134" s="84">
        <v>0</v>
      </c>
      <c r="F134" s="84">
        <v>0</v>
      </c>
      <c r="G134" s="84">
        <v>0</v>
      </c>
      <c r="H134" s="84">
        <v>0</v>
      </c>
      <c r="I134" s="157"/>
      <c r="J134" s="84">
        <v>0</v>
      </c>
      <c r="K134" s="190" t="e">
        <v>#DIV/0!</v>
      </c>
      <c r="L134" s="84">
        <v>0</v>
      </c>
      <c r="M134" s="84">
        <v>0</v>
      </c>
      <c r="N134" s="84">
        <v>0</v>
      </c>
      <c r="O134" s="84">
        <v>0</v>
      </c>
    </row>
    <row r="135" spans="1:15" ht="15.75" thickBot="1" x14ac:dyDescent="0.3">
      <c r="A135" s="85" t="s">
        <v>685</v>
      </c>
      <c r="B135" s="86" t="s">
        <v>0</v>
      </c>
      <c r="C135" s="87">
        <v>0</v>
      </c>
      <c r="D135" s="87">
        <v>0</v>
      </c>
      <c r="E135" s="87">
        <v>0</v>
      </c>
      <c r="F135" s="87">
        <v>0</v>
      </c>
      <c r="G135" s="87">
        <v>0</v>
      </c>
      <c r="H135" s="87">
        <v>0</v>
      </c>
      <c r="I135" s="87">
        <v>0</v>
      </c>
      <c r="J135" s="87">
        <v>0</v>
      </c>
      <c r="K135" s="190" t="e">
        <v>#DIV/0!</v>
      </c>
      <c r="L135" s="87">
        <v>0</v>
      </c>
      <c r="M135" s="87">
        <v>0</v>
      </c>
      <c r="N135" s="87">
        <v>0</v>
      </c>
      <c r="O135" s="87">
        <v>0</v>
      </c>
    </row>
    <row r="136" spans="1:15" ht="15.75" thickTop="1" x14ac:dyDescent="0.25">
      <c r="I136" s="157"/>
      <c r="K136" s="190" t="e">
        <v>#DIV/0!</v>
      </c>
    </row>
    <row r="137" spans="1:15" x14ac:dyDescent="0.25">
      <c r="A137" s="82" t="s">
        <v>686</v>
      </c>
      <c r="I137" s="157"/>
      <c r="K137" s="190" t="e">
        <v>#DIV/0!</v>
      </c>
    </row>
    <row r="138" spans="1:15" x14ac:dyDescent="0.25">
      <c r="A138" s="83" t="s">
        <v>687</v>
      </c>
      <c r="B138" s="83" t="s">
        <v>688</v>
      </c>
      <c r="C138" s="84">
        <v>834.2</v>
      </c>
      <c r="D138" s="84">
        <v>0</v>
      </c>
      <c r="E138" s="84">
        <v>0</v>
      </c>
      <c r="F138" s="84">
        <v>0</v>
      </c>
      <c r="G138" s="84">
        <v>0</v>
      </c>
      <c r="H138" s="84">
        <v>0</v>
      </c>
      <c r="I138" s="157"/>
      <c r="J138" s="84">
        <v>0</v>
      </c>
      <c r="K138" s="190" t="e">
        <v>#DIV/0!</v>
      </c>
      <c r="L138" s="84">
        <v>0</v>
      </c>
      <c r="M138" s="84">
        <v>0</v>
      </c>
      <c r="N138" s="84">
        <v>0</v>
      </c>
      <c r="O138" s="84">
        <v>0</v>
      </c>
    </row>
    <row r="139" spans="1:15" x14ac:dyDescent="0.25">
      <c r="A139" s="83" t="s">
        <v>689</v>
      </c>
      <c r="B139" s="83" t="s">
        <v>690</v>
      </c>
      <c r="C139" s="84">
        <v>0</v>
      </c>
      <c r="D139" s="84">
        <v>0</v>
      </c>
      <c r="E139" s="84">
        <v>0</v>
      </c>
      <c r="F139" s="84">
        <v>0</v>
      </c>
      <c r="G139" s="84">
        <v>0</v>
      </c>
      <c r="H139" s="84">
        <v>0</v>
      </c>
      <c r="I139" s="157"/>
      <c r="J139" s="84">
        <v>0</v>
      </c>
      <c r="K139" s="190" t="e">
        <v>#DIV/0!</v>
      </c>
      <c r="L139" s="84">
        <v>0</v>
      </c>
      <c r="M139" s="84">
        <v>0</v>
      </c>
      <c r="N139" s="84">
        <v>0</v>
      </c>
      <c r="O139" s="84">
        <v>0</v>
      </c>
    </row>
    <row r="140" spans="1:15" ht="15.75" thickBot="1" x14ac:dyDescent="0.3">
      <c r="A140" s="85" t="s">
        <v>691</v>
      </c>
      <c r="B140" s="86" t="s">
        <v>0</v>
      </c>
      <c r="C140" s="87">
        <v>834.2</v>
      </c>
      <c r="D140" s="87">
        <v>0</v>
      </c>
      <c r="E140" s="87">
        <v>0</v>
      </c>
      <c r="F140" s="87">
        <v>0</v>
      </c>
      <c r="G140" s="87">
        <v>0</v>
      </c>
      <c r="H140" s="87">
        <v>0</v>
      </c>
      <c r="I140" s="87">
        <v>0</v>
      </c>
      <c r="J140" s="87">
        <v>0</v>
      </c>
      <c r="K140" s="190" t="e">
        <v>#DIV/0!</v>
      </c>
      <c r="L140" s="87">
        <v>0</v>
      </c>
      <c r="M140" s="87">
        <v>0</v>
      </c>
      <c r="N140" s="87">
        <v>0</v>
      </c>
      <c r="O140" s="87">
        <v>0</v>
      </c>
    </row>
    <row r="141" spans="1:15" ht="15.75" thickTop="1" x14ac:dyDescent="0.25">
      <c r="I141" s="157"/>
      <c r="K141" s="190" t="e">
        <v>#DIV/0!</v>
      </c>
    </row>
    <row r="142" spans="1:15" x14ac:dyDescent="0.25">
      <c r="A142" s="82" t="s">
        <v>692</v>
      </c>
      <c r="I142" s="157"/>
      <c r="K142" s="190" t="e">
        <v>#DIV/0!</v>
      </c>
    </row>
    <row r="143" spans="1:15" x14ac:dyDescent="0.25">
      <c r="A143" s="83" t="s">
        <v>693</v>
      </c>
      <c r="B143" s="83" t="s">
        <v>694</v>
      </c>
      <c r="C143" s="84">
        <v>174</v>
      </c>
      <c r="D143" s="84">
        <v>62.4</v>
      </c>
      <c r="E143" s="84">
        <v>0</v>
      </c>
      <c r="F143" s="84">
        <v>0</v>
      </c>
      <c r="G143" s="84">
        <v>4687.1400000000003</v>
      </c>
      <c r="H143" s="84">
        <v>6249.52</v>
      </c>
      <c r="I143" s="157"/>
      <c r="J143" s="84">
        <v>0</v>
      </c>
      <c r="K143" s="190">
        <v>-1</v>
      </c>
      <c r="L143" s="84">
        <v>0</v>
      </c>
      <c r="M143" s="84">
        <v>0</v>
      </c>
      <c r="N143" s="84">
        <v>0</v>
      </c>
      <c r="O143" s="84">
        <v>0</v>
      </c>
    </row>
    <row r="144" spans="1:15" x14ac:dyDescent="0.25">
      <c r="A144" s="83" t="s">
        <v>695</v>
      </c>
      <c r="B144" s="83" t="s">
        <v>696</v>
      </c>
      <c r="C144" s="84">
        <v>0</v>
      </c>
      <c r="D144" s="84">
        <v>0</v>
      </c>
      <c r="E144" s="84">
        <v>0</v>
      </c>
      <c r="F144" s="84">
        <v>0</v>
      </c>
      <c r="G144" s="84">
        <v>0</v>
      </c>
      <c r="H144" s="84">
        <v>0</v>
      </c>
      <c r="I144" s="157"/>
      <c r="J144" s="84">
        <v>0</v>
      </c>
      <c r="K144" s="190" t="e">
        <v>#DIV/0!</v>
      </c>
      <c r="L144" s="84">
        <v>0</v>
      </c>
      <c r="M144" s="84">
        <v>0</v>
      </c>
      <c r="N144" s="84">
        <v>0</v>
      </c>
      <c r="O144" s="84">
        <v>0</v>
      </c>
    </row>
    <row r="145" spans="1:15" x14ac:dyDescent="0.25">
      <c r="A145" s="83" t="s">
        <v>697</v>
      </c>
      <c r="B145" s="83" t="s">
        <v>698</v>
      </c>
      <c r="C145" s="84">
        <v>0</v>
      </c>
      <c r="D145" s="84">
        <v>0</v>
      </c>
      <c r="E145" s="84">
        <v>0</v>
      </c>
      <c r="F145" s="84">
        <v>0</v>
      </c>
      <c r="G145" s="84">
        <v>0</v>
      </c>
      <c r="H145" s="84">
        <v>0</v>
      </c>
      <c r="I145" s="157"/>
      <c r="J145" s="84">
        <v>0</v>
      </c>
      <c r="K145" s="190" t="e">
        <v>#DIV/0!</v>
      </c>
      <c r="L145" s="84">
        <v>0</v>
      </c>
      <c r="M145" s="84">
        <v>0</v>
      </c>
      <c r="N145" s="84">
        <v>0</v>
      </c>
      <c r="O145" s="84">
        <v>0</v>
      </c>
    </row>
    <row r="146" spans="1:15" ht="15.75" thickBot="1" x14ac:dyDescent="0.3">
      <c r="A146" s="85" t="s">
        <v>699</v>
      </c>
      <c r="B146" s="86" t="s">
        <v>0</v>
      </c>
      <c r="C146" s="87">
        <v>174</v>
      </c>
      <c r="D146" s="87">
        <v>62.4</v>
      </c>
      <c r="E146" s="87">
        <v>0</v>
      </c>
      <c r="F146" s="87">
        <v>0</v>
      </c>
      <c r="G146" s="87">
        <v>4687.1400000000003</v>
      </c>
      <c r="H146" s="87">
        <v>6249.52</v>
      </c>
      <c r="I146" s="87">
        <v>0</v>
      </c>
      <c r="J146" s="87">
        <v>0</v>
      </c>
      <c r="K146" s="190">
        <v>-1</v>
      </c>
      <c r="L146" s="87">
        <v>0</v>
      </c>
      <c r="M146" s="87">
        <v>0</v>
      </c>
      <c r="N146" s="87">
        <v>0</v>
      </c>
      <c r="O146" s="87">
        <v>0</v>
      </c>
    </row>
    <row r="147" spans="1:15" ht="15.75" thickTop="1" x14ac:dyDescent="0.25">
      <c r="I147" s="157"/>
      <c r="K147" s="190" t="e">
        <v>#DIV/0!</v>
      </c>
    </row>
    <row r="148" spans="1:15" x14ac:dyDescent="0.25">
      <c r="A148" s="82" t="s">
        <v>700</v>
      </c>
      <c r="I148" s="157"/>
      <c r="K148" s="190" t="e">
        <v>#DIV/0!</v>
      </c>
    </row>
    <row r="149" spans="1:15" x14ac:dyDescent="0.25">
      <c r="A149" s="83" t="s">
        <v>701</v>
      </c>
      <c r="B149" s="83" t="s">
        <v>702</v>
      </c>
      <c r="C149" s="84">
        <v>0</v>
      </c>
      <c r="D149" s="84">
        <v>0</v>
      </c>
      <c r="E149" s="84">
        <v>0</v>
      </c>
      <c r="F149" s="84">
        <v>0</v>
      </c>
      <c r="G149" s="84">
        <v>0</v>
      </c>
      <c r="H149" s="84">
        <v>0</v>
      </c>
      <c r="I149" s="157"/>
      <c r="J149" s="84">
        <v>0</v>
      </c>
      <c r="K149" s="190" t="e">
        <v>#DIV/0!</v>
      </c>
      <c r="L149" s="84">
        <v>0</v>
      </c>
      <c r="M149" s="84">
        <v>0</v>
      </c>
      <c r="N149" s="84">
        <v>0</v>
      </c>
      <c r="O149" s="84">
        <v>0</v>
      </c>
    </row>
    <row r="150" spans="1:15" ht="15.75" thickBot="1" x14ac:dyDescent="0.3">
      <c r="A150" s="85" t="s">
        <v>703</v>
      </c>
      <c r="B150" s="86" t="s">
        <v>0</v>
      </c>
      <c r="C150" s="87">
        <v>0</v>
      </c>
      <c r="D150" s="87">
        <v>0</v>
      </c>
      <c r="E150" s="87">
        <v>0</v>
      </c>
      <c r="F150" s="87">
        <v>0</v>
      </c>
      <c r="G150" s="87">
        <v>0</v>
      </c>
      <c r="H150" s="87">
        <v>0</v>
      </c>
      <c r="I150" s="87">
        <v>0</v>
      </c>
      <c r="J150" s="87">
        <v>0</v>
      </c>
      <c r="K150" s="190" t="e">
        <v>#DIV/0!</v>
      </c>
      <c r="L150" s="87">
        <v>0</v>
      </c>
      <c r="M150" s="87">
        <v>0</v>
      </c>
      <c r="N150" s="87">
        <v>0</v>
      </c>
      <c r="O150" s="87">
        <v>0</v>
      </c>
    </row>
    <row r="151" spans="1:15" ht="15.75" thickTop="1" x14ac:dyDescent="0.25">
      <c r="I151" s="157"/>
      <c r="K151" s="190" t="e">
        <v>#DIV/0!</v>
      </c>
    </row>
    <row r="152" spans="1:15" x14ac:dyDescent="0.25">
      <c r="A152" s="82" t="s">
        <v>704</v>
      </c>
      <c r="I152" s="157"/>
      <c r="K152" s="190" t="e">
        <v>#DIV/0!</v>
      </c>
    </row>
    <row r="153" spans="1:15" x14ac:dyDescent="0.25">
      <c r="A153" s="83" t="s">
        <v>705</v>
      </c>
      <c r="B153" s="83" t="s">
        <v>706</v>
      </c>
      <c r="C153" s="84">
        <v>0</v>
      </c>
      <c r="D153" s="84">
        <v>0</v>
      </c>
      <c r="E153" s="84">
        <v>0</v>
      </c>
      <c r="F153" s="84">
        <v>0</v>
      </c>
      <c r="G153" s="84">
        <v>0</v>
      </c>
      <c r="H153" s="84">
        <v>0</v>
      </c>
      <c r="I153" s="157"/>
      <c r="J153" s="84">
        <v>0</v>
      </c>
      <c r="K153" s="190" t="e">
        <v>#DIV/0!</v>
      </c>
      <c r="L153" s="84">
        <v>0</v>
      </c>
      <c r="M153" s="84">
        <v>0</v>
      </c>
      <c r="N153" s="84">
        <v>0</v>
      </c>
      <c r="O153" s="84">
        <v>0</v>
      </c>
    </row>
    <row r="154" spans="1:15" ht="15.75" thickBot="1" x14ac:dyDescent="0.3">
      <c r="A154" s="85" t="s">
        <v>707</v>
      </c>
      <c r="B154" s="86" t="s">
        <v>0</v>
      </c>
      <c r="C154" s="87">
        <v>0</v>
      </c>
      <c r="D154" s="87">
        <v>0</v>
      </c>
      <c r="E154" s="87">
        <v>0</v>
      </c>
      <c r="F154" s="87">
        <v>0</v>
      </c>
      <c r="G154" s="87">
        <v>0</v>
      </c>
      <c r="H154" s="87">
        <v>0</v>
      </c>
      <c r="I154" s="87">
        <v>0</v>
      </c>
      <c r="J154" s="87">
        <v>0</v>
      </c>
      <c r="K154" s="190" t="e">
        <v>#DIV/0!</v>
      </c>
      <c r="L154" s="87">
        <v>0</v>
      </c>
      <c r="M154" s="87">
        <v>0</v>
      </c>
      <c r="N154" s="87">
        <v>0</v>
      </c>
      <c r="O154" s="87">
        <v>0</v>
      </c>
    </row>
    <row r="155" spans="1:15" ht="15.75" thickTop="1" x14ac:dyDescent="0.25">
      <c r="I155" s="157"/>
      <c r="K155" s="190" t="e">
        <v>#DIV/0!</v>
      </c>
    </row>
    <row r="156" spans="1:15" x14ac:dyDescent="0.25">
      <c r="A156" s="82" t="s">
        <v>708</v>
      </c>
      <c r="I156" s="157"/>
      <c r="K156" s="190" t="e">
        <v>#DIV/0!</v>
      </c>
    </row>
    <row r="157" spans="1:15" x14ac:dyDescent="0.25">
      <c r="A157" s="83" t="s">
        <v>709</v>
      </c>
      <c r="B157" s="83" t="s">
        <v>710</v>
      </c>
      <c r="C157" s="84">
        <v>4350</v>
      </c>
      <c r="D157" s="84">
        <v>1550</v>
      </c>
      <c r="E157" s="84">
        <v>0</v>
      </c>
      <c r="F157" s="84">
        <v>0</v>
      </c>
      <c r="G157" s="84">
        <v>300</v>
      </c>
      <c r="H157" s="84">
        <v>400</v>
      </c>
      <c r="I157" s="157"/>
      <c r="J157" s="84">
        <v>2500</v>
      </c>
      <c r="K157" s="190">
        <v>5.25</v>
      </c>
      <c r="L157" s="84">
        <v>2500</v>
      </c>
      <c r="M157" s="84">
        <v>2500</v>
      </c>
      <c r="N157" s="84">
        <v>2500</v>
      </c>
      <c r="O157" s="84">
        <v>2500</v>
      </c>
    </row>
    <row r="158" spans="1:15" x14ac:dyDescent="0.25">
      <c r="A158" s="83" t="s">
        <v>711</v>
      </c>
      <c r="B158" s="83" t="s">
        <v>712</v>
      </c>
      <c r="C158" s="84">
        <v>5014.3999999999996</v>
      </c>
      <c r="D158" s="84">
        <v>0</v>
      </c>
      <c r="E158" s="84">
        <v>5000</v>
      </c>
      <c r="F158" s="84">
        <v>5000</v>
      </c>
      <c r="G158" s="84">
        <v>0</v>
      </c>
      <c r="H158" s="84">
        <v>0</v>
      </c>
      <c r="I158" s="157">
        <v>5000</v>
      </c>
      <c r="J158" s="84">
        <v>5000</v>
      </c>
      <c r="K158" s="190" t="e">
        <v>#DIV/0!</v>
      </c>
      <c r="L158" s="84">
        <v>5000</v>
      </c>
      <c r="M158" s="84">
        <v>5000</v>
      </c>
      <c r="N158" s="84">
        <v>5000</v>
      </c>
      <c r="O158" s="84">
        <v>5000</v>
      </c>
    </row>
    <row r="159" spans="1:15" x14ac:dyDescent="0.25">
      <c r="A159" s="83" t="s">
        <v>713</v>
      </c>
      <c r="B159" s="83" t="s">
        <v>714</v>
      </c>
      <c r="C159" s="84">
        <v>750</v>
      </c>
      <c r="D159" s="84">
        <v>0</v>
      </c>
      <c r="E159" s="84">
        <v>0</v>
      </c>
      <c r="F159" s="84">
        <v>0</v>
      </c>
      <c r="G159" s="84">
        <v>0</v>
      </c>
      <c r="H159" s="84">
        <v>0</v>
      </c>
      <c r="I159" s="157">
        <v>0</v>
      </c>
      <c r="J159" s="84">
        <v>0</v>
      </c>
      <c r="K159" s="190" t="e">
        <v>#DIV/0!</v>
      </c>
      <c r="L159" s="84">
        <v>0</v>
      </c>
      <c r="M159" s="84">
        <v>0</v>
      </c>
      <c r="N159" s="84">
        <v>0</v>
      </c>
      <c r="O159" s="84">
        <v>0</v>
      </c>
    </row>
    <row r="160" spans="1:15" x14ac:dyDescent="0.25">
      <c r="A160" s="83" t="s">
        <v>715</v>
      </c>
      <c r="B160" s="83" t="s">
        <v>716</v>
      </c>
      <c r="C160" s="84">
        <v>0</v>
      </c>
      <c r="D160" s="84">
        <v>0</v>
      </c>
      <c r="E160" s="84">
        <v>0</v>
      </c>
      <c r="F160" s="84">
        <v>0</v>
      </c>
      <c r="G160" s="84">
        <v>0</v>
      </c>
      <c r="H160" s="84">
        <v>0</v>
      </c>
      <c r="I160" s="157">
        <v>0</v>
      </c>
      <c r="J160" s="84">
        <v>0</v>
      </c>
      <c r="K160" s="190" t="e">
        <v>#DIV/0!</v>
      </c>
      <c r="L160" s="84">
        <v>0</v>
      </c>
      <c r="M160" s="84">
        <v>0</v>
      </c>
      <c r="N160" s="84">
        <v>0</v>
      </c>
      <c r="O160" s="84">
        <v>0</v>
      </c>
    </row>
    <row r="161" spans="1:15" x14ac:dyDescent="0.25">
      <c r="A161" s="83" t="s">
        <v>717</v>
      </c>
      <c r="B161" s="83" t="s">
        <v>718</v>
      </c>
      <c r="C161" s="84">
        <v>40</v>
      </c>
      <c r="D161" s="84">
        <v>0</v>
      </c>
      <c r="E161" s="84">
        <v>0</v>
      </c>
      <c r="F161" s="84">
        <v>10000</v>
      </c>
      <c r="G161" s="84">
        <v>10000</v>
      </c>
      <c r="H161" s="84">
        <v>10000</v>
      </c>
      <c r="I161" s="157">
        <v>0</v>
      </c>
      <c r="J161" s="84">
        <v>0</v>
      </c>
      <c r="K161" s="190">
        <v>-1</v>
      </c>
      <c r="L161" s="84">
        <v>0</v>
      </c>
      <c r="M161" s="84">
        <v>0</v>
      </c>
      <c r="N161" s="84">
        <v>0</v>
      </c>
      <c r="O161" s="84">
        <v>0</v>
      </c>
    </row>
    <row r="162" spans="1:15" x14ac:dyDescent="0.25">
      <c r="A162" s="83" t="s">
        <v>719</v>
      </c>
      <c r="B162" s="83" t="s">
        <v>720</v>
      </c>
      <c r="C162" s="84">
        <v>2000</v>
      </c>
      <c r="D162" s="84">
        <v>0</v>
      </c>
      <c r="E162" s="84">
        <v>2000</v>
      </c>
      <c r="F162" s="84">
        <v>2000</v>
      </c>
      <c r="G162" s="84">
        <v>0</v>
      </c>
      <c r="H162" s="84">
        <v>0</v>
      </c>
      <c r="I162" s="157">
        <v>2000</v>
      </c>
      <c r="J162" s="84">
        <v>2000</v>
      </c>
      <c r="K162" s="190" t="e">
        <v>#DIV/0!</v>
      </c>
      <c r="L162" s="84">
        <v>2000</v>
      </c>
      <c r="M162" s="84">
        <v>2000</v>
      </c>
      <c r="N162" s="84">
        <v>2000</v>
      </c>
      <c r="O162" s="84">
        <v>2000</v>
      </c>
    </row>
    <row r="163" spans="1:15" x14ac:dyDescent="0.25">
      <c r="A163" s="83" t="s">
        <v>721</v>
      </c>
      <c r="B163" s="83" t="s">
        <v>722</v>
      </c>
      <c r="C163" s="84">
        <v>900</v>
      </c>
      <c r="D163" s="84">
        <v>0</v>
      </c>
      <c r="E163" s="84">
        <v>900</v>
      </c>
      <c r="F163" s="84">
        <v>900</v>
      </c>
      <c r="G163" s="84">
        <v>0</v>
      </c>
      <c r="H163" s="84">
        <v>0</v>
      </c>
      <c r="I163" s="157">
        <v>900</v>
      </c>
      <c r="J163" s="84">
        <v>900</v>
      </c>
      <c r="K163" s="190" t="e">
        <v>#DIV/0!</v>
      </c>
      <c r="L163" s="84">
        <v>900</v>
      </c>
      <c r="M163" s="84">
        <v>900</v>
      </c>
      <c r="N163" s="84">
        <v>900</v>
      </c>
      <c r="O163" s="84">
        <v>900</v>
      </c>
    </row>
    <row r="164" spans="1:15" x14ac:dyDescent="0.25">
      <c r="A164" s="83" t="s">
        <v>723</v>
      </c>
      <c r="B164" s="83" t="s">
        <v>724</v>
      </c>
      <c r="C164" s="84">
        <v>0</v>
      </c>
      <c r="D164" s="84">
        <v>1000</v>
      </c>
      <c r="E164" s="84">
        <v>900</v>
      </c>
      <c r="F164" s="84">
        <v>900</v>
      </c>
      <c r="G164" s="84">
        <v>0</v>
      </c>
      <c r="H164" s="84">
        <v>0</v>
      </c>
      <c r="I164" s="157">
        <v>900</v>
      </c>
      <c r="J164" s="84">
        <v>900</v>
      </c>
      <c r="K164" s="190" t="e">
        <v>#DIV/0!</v>
      </c>
      <c r="L164" s="84">
        <v>900</v>
      </c>
      <c r="M164" s="84">
        <v>900</v>
      </c>
      <c r="N164" s="84">
        <v>900</v>
      </c>
      <c r="O164" s="84">
        <v>900</v>
      </c>
    </row>
    <row r="165" spans="1:15" ht="15.75" thickBot="1" x14ac:dyDescent="0.3">
      <c r="A165" s="85" t="s">
        <v>725</v>
      </c>
      <c r="B165" s="86" t="s">
        <v>0</v>
      </c>
      <c r="C165" s="87">
        <v>13054.4</v>
      </c>
      <c r="D165" s="87">
        <v>2550</v>
      </c>
      <c r="E165" s="87">
        <v>8800</v>
      </c>
      <c r="F165" s="87">
        <v>18800</v>
      </c>
      <c r="G165" s="87">
        <v>10300</v>
      </c>
      <c r="H165" s="87">
        <v>10400</v>
      </c>
      <c r="I165" s="87">
        <v>8800</v>
      </c>
      <c r="J165" s="87">
        <v>11300</v>
      </c>
      <c r="K165" s="190">
        <v>8.6538461538461536E-2</v>
      </c>
      <c r="L165" s="87">
        <v>11300</v>
      </c>
      <c r="M165" s="87">
        <v>11300</v>
      </c>
      <c r="N165" s="87">
        <v>11300</v>
      </c>
      <c r="O165" s="87">
        <v>11300</v>
      </c>
    </row>
    <row r="166" spans="1:15" ht="15.75" thickTop="1" x14ac:dyDescent="0.25">
      <c r="I166" s="157"/>
      <c r="K166" s="190" t="e">
        <v>#DIV/0!</v>
      </c>
    </row>
    <row r="167" spans="1:15" x14ac:dyDescent="0.25">
      <c r="A167" s="82" t="s">
        <v>726</v>
      </c>
      <c r="I167" s="157"/>
      <c r="K167" s="190" t="e">
        <v>#DIV/0!</v>
      </c>
    </row>
    <row r="168" spans="1:15" x14ac:dyDescent="0.25">
      <c r="A168" s="83" t="s">
        <v>727</v>
      </c>
      <c r="B168" s="83" t="s">
        <v>728</v>
      </c>
      <c r="C168" s="84">
        <v>0</v>
      </c>
      <c r="D168" s="84">
        <v>0</v>
      </c>
      <c r="E168" s="84">
        <v>0</v>
      </c>
      <c r="F168" s="84">
        <v>0</v>
      </c>
      <c r="G168" s="84">
        <v>0</v>
      </c>
      <c r="H168" s="84">
        <v>0</v>
      </c>
      <c r="I168" s="157"/>
      <c r="J168" s="84">
        <v>0</v>
      </c>
      <c r="K168" s="190" t="e">
        <v>#DIV/0!</v>
      </c>
      <c r="L168" s="84">
        <v>0</v>
      </c>
      <c r="M168" s="84">
        <v>0</v>
      </c>
      <c r="N168" s="84">
        <v>0</v>
      </c>
      <c r="O168" s="84">
        <v>0</v>
      </c>
    </row>
    <row r="169" spans="1:15" x14ac:dyDescent="0.25">
      <c r="A169" s="83" t="s">
        <v>729</v>
      </c>
      <c r="B169" s="83" t="s">
        <v>730</v>
      </c>
      <c r="C169" s="84">
        <v>0</v>
      </c>
      <c r="D169" s="84">
        <v>0</v>
      </c>
      <c r="E169" s="84">
        <v>0</v>
      </c>
      <c r="F169" s="84">
        <v>0</v>
      </c>
      <c r="G169" s="84">
        <v>0</v>
      </c>
      <c r="H169" s="84">
        <v>0</v>
      </c>
      <c r="I169" s="157"/>
      <c r="J169" s="84">
        <v>0</v>
      </c>
      <c r="K169" s="190" t="e">
        <v>#DIV/0!</v>
      </c>
      <c r="L169" s="84">
        <v>0</v>
      </c>
      <c r="M169" s="84">
        <v>0</v>
      </c>
      <c r="N169" s="84">
        <v>0</v>
      </c>
      <c r="O169" s="84">
        <v>0</v>
      </c>
    </row>
    <row r="170" spans="1:15" ht="15.75" thickBot="1" x14ac:dyDescent="0.3">
      <c r="A170" s="85" t="s">
        <v>731</v>
      </c>
      <c r="B170" s="86" t="s">
        <v>0</v>
      </c>
      <c r="C170" s="87">
        <v>0</v>
      </c>
      <c r="D170" s="87">
        <v>0</v>
      </c>
      <c r="E170" s="87">
        <v>0</v>
      </c>
      <c r="F170" s="87">
        <v>0</v>
      </c>
      <c r="G170" s="87">
        <v>0</v>
      </c>
      <c r="H170" s="87">
        <v>0</v>
      </c>
      <c r="I170" s="87">
        <v>0</v>
      </c>
      <c r="J170" s="87">
        <v>0</v>
      </c>
      <c r="K170" s="190" t="e">
        <v>#DIV/0!</v>
      </c>
      <c r="L170" s="87">
        <v>0</v>
      </c>
      <c r="M170" s="87">
        <v>0</v>
      </c>
      <c r="N170" s="87">
        <v>0</v>
      </c>
      <c r="O170" s="87">
        <v>0</v>
      </c>
    </row>
    <row r="171" spans="1:15" ht="15.75" thickTop="1" x14ac:dyDescent="0.25">
      <c r="I171" s="157"/>
      <c r="K171" s="190" t="e">
        <v>#DIV/0!</v>
      </c>
    </row>
    <row r="172" spans="1:15" x14ac:dyDescent="0.25">
      <c r="A172" s="82" t="s">
        <v>732</v>
      </c>
      <c r="I172" s="157"/>
      <c r="K172" s="190" t="e">
        <v>#DIV/0!</v>
      </c>
    </row>
    <row r="173" spans="1:15" x14ac:dyDescent="0.25">
      <c r="A173" s="83" t="s">
        <v>733</v>
      </c>
      <c r="B173" s="84" t="s">
        <v>734</v>
      </c>
      <c r="C173" s="84">
        <v>0</v>
      </c>
      <c r="D173" s="84">
        <v>513.14</v>
      </c>
      <c r="E173" s="84">
        <v>0</v>
      </c>
      <c r="F173" s="84">
        <v>0</v>
      </c>
      <c r="G173" s="84">
        <v>0</v>
      </c>
      <c r="H173" s="84">
        <v>0</v>
      </c>
      <c r="I173" s="157"/>
      <c r="J173" s="84">
        <v>0</v>
      </c>
      <c r="K173" s="190" t="e">
        <v>#DIV/0!</v>
      </c>
      <c r="L173" s="84">
        <v>0</v>
      </c>
      <c r="M173" s="84">
        <v>0</v>
      </c>
      <c r="N173" s="84">
        <v>0</v>
      </c>
      <c r="O173" s="84">
        <v>0</v>
      </c>
    </row>
    <row r="174" spans="1:15" ht="15.75" thickBot="1" x14ac:dyDescent="0.3">
      <c r="A174" s="85" t="s">
        <v>735</v>
      </c>
      <c r="B174" s="86" t="s">
        <v>0</v>
      </c>
      <c r="C174" s="87">
        <v>0</v>
      </c>
      <c r="D174" s="87">
        <v>513.14</v>
      </c>
      <c r="E174" s="87">
        <v>0</v>
      </c>
      <c r="F174" s="87">
        <v>0</v>
      </c>
      <c r="G174" s="87">
        <v>0</v>
      </c>
      <c r="H174" s="87">
        <v>0</v>
      </c>
      <c r="I174" s="87">
        <v>0</v>
      </c>
      <c r="J174" s="87">
        <v>0</v>
      </c>
      <c r="K174" s="190" t="e">
        <v>#DIV/0!</v>
      </c>
      <c r="L174" s="87">
        <v>0</v>
      </c>
      <c r="M174" s="87">
        <v>0</v>
      </c>
      <c r="N174" s="87">
        <v>0</v>
      </c>
      <c r="O174" s="87">
        <v>0</v>
      </c>
    </row>
    <row r="175" spans="1:15" ht="15.75" thickTop="1" x14ac:dyDescent="0.25">
      <c r="I175" s="157"/>
      <c r="K175" s="190" t="e">
        <v>#DIV/0!</v>
      </c>
    </row>
    <row r="176" spans="1:15" x14ac:dyDescent="0.25">
      <c r="A176" s="82" t="s">
        <v>736</v>
      </c>
      <c r="I176" s="157"/>
      <c r="K176" s="190" t="e">
        <v>#DIV/0!</v>
      </c>
    </row>
    <row r="177" spans="1:15" x14ac:dyDescent="0.25">
      <c r="A177" s="83" t="s">
        <v>737</v>
      </c>
      <c r="B177" s="83" t="s">
        <v>738</v>
      </c>
      <c r="C177" s="84">
        <v>10</v>
      </c>
      <c r="D177" s="84">
        <v>252</v>
      </c>
      <c r="E177" s="84">
        <v>2000</v>
      </c>
      <c r="F177" s="84">
        <v>2000</v>
      </c>
      <c r="G177" s="84">
        <v>0</v>
      </c>
      <c r="H177" s="84">
        <v>0</v>
      </c>
      <c r="I177" s="157">
        <v>2000</v>
      </c>
      <c r="J177" s="84">
        <v>2000</v>
      </c>
      <c r="K177" s="190" t="e">
        <v>#DIV/0!</v>
      </c>
      <c r="L177" s="84">
        <v>2000</v>
      </c>
      <c r="M177" s="84">
        <v>2000</v>
      </c>
      <c r="N177" s="84">
        <v>2000</v>
      </c>
      <c r="O177" s="84">
        <v>2000</v>
      </c>
    </row>
    <row r="178" spans="1:15" x14ac:dyDescent="0.25">
      <c r="A178" s="83" t="s">
        <v>739</v>
      </c>
      <c r="B178" s="83" t="s">
        <v>740</v>
      </c>
      <c r="C178" s="84">
        <v>0</v>
      </c>
      <c r="D178" s="84">
        <v>68</v>
      </c>
      <c r="E178" s="84">
        <v>0</v>
      </c>
      <c r="F178" s="84">
        <v>0</v>
      </c>
      <c r="G178" s="84">
        <v>7109.96</v>
      </c>
      <c r="H178" s="84">
        <v>9479.9466666666667</v>
      </c>
      <c r="I178" s="157"/>
      <c r="J178" s="84">
        <v>0</v>
      </c>
      <c r="K178" s="190">
        <v>-1</v>
      </c>
      <c r="L178" s="84">
        <v>0</v>
      </c>
      <c r="M178" s="84">
        <v>0</v>
      </c>
      <c r="N178" s="84">
        <v>0</v>
      </c>
      <c r="O178" s="84">
        <v>0</v>
      </c>
    </row>
    <row r="179" spans="1:15" x14ac:dyDescent="0.25">
      <c r="A179" s="83" t="s">
        <v>741</v>
      </c>
      <c r="B179" s="83" t="s">
        <v>742</v>
      </c>
      <c r="C179" s="84">
        <v>1329.94</v>
      </c>
      <c r="D179" s="84">
        <v>31553.62</v>
      </c>
      <c r="E179" s="84">
        <v>26000</v>
      </c>
      <c r="F179" s="84">
        <v>26000</v>
      </c>
      <c r="G179" s="84">
        <v>39889.870000000003</v>
      </c>
      <c r="H179" s="84">
        <v>47867.843999999997</v>
      </c>
      <c r="I179" s="157">
        <v>26000</v>
      </c>
      <c r="J179" s="189">
        <v>58487.37</v>
      </c>
      <c r="K179" s="190">
        <v>0.22185093608978934</v>
      </c>
      <c r="L179" s="84">
        <v>59949.554250000001</v>
      </c>
      <c r="M179" s="84">
        <v>61448.293106249999</v>
      </c>
      <c r="N179" s="84">
        <v>62984.500433906243</v>
      </c>
      <c r="O179" s="84">
        <v>64559.112944753891</v>
      </c>
    </row>
    <row r="180" spans="1:15" x14ac:dyDescent="0.25">
      <c r="A180" s="83" t="s">
        <v>743</v>
      </c>
      <c r="B180" s="83" t="s">
        <v>744</v>
      </c>
      <c r="C180" s="84">
        <v>0</v>
      </c>
      <c r="D180" s="84">
        <v>0</v>
      </c>
      <c r="E180" s="84">
        <v>0</v>
      </c>
      <c r="F180" s="84">
        <v>0</v>
      </c>
      <c r="G180" s="84">
        <v>0</v>
      </c>
      <c r="H180" s="84">
        <v>0</v>
      </c>
      <c r="I180" s="157"/>
      <c r="J180" s="84">
        <v>0</v>
      </c>
      <c r="K180" s="190" t="e">
        <v>#DIV/0!</v>
      </c>
      <c r="L180" s="84">
        <v>0</v>
      </c>
      <c r="M180" s="84">
        <v>0</v>
      </c>
      <c r="N180" s="84">
        <v>0</v>
      </c>
      <c r="O180" s="84">
        <v>0</v>
      </c>
    </row>
    <row r="181" spans="1:15" ht="15.75" thickBot="1" x14ac:dyDescent="0.3">
      <c r="A181" s="85" t="s">
        <v>745</v>
      </c>
      <c r="B181" s="86" t="s">
        <v>0</v>
      </c>
      <c r="C181" s="87">
        <v>1339.94</v>
      </c>
      <c r="D181" s="87">
        <v>31873.62</v>
      </c>
      <c r="E181" s="87">
        <v>28000</v>
      </c>
      <c r="F181" s="87">
        <v>28000</v>
      </c>
      <c r="G181" s="87">
        <v>46999.83</v>
      </c>
      <c r="H181" s="87">
        <v>57347.790666666668</v>
      </c>
      <c r="I181" s="87">
        <v>28000</v>
      </c>
      <c r="J181" s="87">
        <v>60487.37</v>
      </c>
      <c r="K181" s="190">
        <v>5.4746299671457291E-2</v>
      </c>
      <c r="L181" s="87">
        <v>61949.554250000001</v>
      </c>
      <c r="M181" s="87">
        <v>63448.293106249999</v>
      </c>
      <c r="N181" s="87">
        <v>64984.500433906243</v>
      </c>
      <c r="O181" s="87">
        <v>66559.112944753899</v>
      </c>
    </row>
    <row r="182" spans="1:15" ht="15.75" thickTop="1" x14ac:dyDescent="0.25">
      <c r="I182" s="157"/>
      <c r="K182" s="190" t="e">
        <v>#DIV/0!</v>
      </c>
    </row>
    <row r="183" spans="1:15" x14ac:dyDescent="0.25">
      <c r="A183" s="82" t="s">
        <v>236</v>
      </c>
      <c r="I183" s="157"/>
      <c r="K183" s="190" t="e">
        <v>#DIV/0!</v>
      </c>
    </row>
    <row r="184" spans="1:15" x14ac:dyDescent="0.25">
      <c r="A184" s="83" t="s">
        <v>746</v>
      </c>
      <c r="B184" s="83" t="s">
        <v>747</v>
      </c>
      <c r="C184" s="84">
        <v>0</v>
      </c>
      <c r="D184" s="84">
        <v>0</v>
      </c>
      <c r="E184" s="84">
        <v>0</v>
      </c>
      <c r="F184" s="84">
        <v>0</v>
      </c>
      <c r="G184" s="84">
        <v>0</v>
      </c>
      <c r="H184" s="84">
        <v>0</v>
      </c>
      <c r="I184" s="157"/>
      <c r="J184" s="84">
        <v>0</v>
      </c>
      <c r="K184" s="190" t="e">
        <v>#DIV/0!</v>
      </c>
      <c r="L184" s="84">
        <v>0</v>
      </c>
      <c r="M184" s="84">
        <v>0</v>
      </c>
      <c r="N184" s="84">
        <v>0</v>
      </c>
      <c r="O184" s="84">
        <v>0</v>
      </c>
    </row>
    <row r="185" spans="1:15" x14ac:dyDescent="0.25">
      <c r="A185" s="83" t="s">
        <v>748</v>
      </c>
      <c r="B185" s="83" t="s">
        <v>749</v>
      </c>
      <c r="C185" s="84">
        <v>0</v>
      </c>
      <c r="D185" s="84">
        <v>0</v>
      </c>
      <c r="E185" s="84">
        <v>0</v>
      </c>
      <c r="F185" s="84">
        <v>0</v>
      </c>
      <c r="G185" s="84">
        <v>0</v>
      </c>
      <c r="H185" s="84">
        <v>0</v>
      </c>
      <c r="I185" s="157"/>
      <c r="J185" s="84">
        <v>0</v>
      </c>
      <c r="K185" s="190" t="e">
        <v>#DIV/0!</v>
      </c>
      <c r="L185" s="84">
        <v>0</v>
      </c>
      <c r="M185" s="84">
        <v>0</v>
      </c>
      <c r="N185" s="84">
        <v>0</v>
      </c>
      <c r="O185" s="84">
        <v>0</v>
      </c>
    </row>
    <row r="186" spans="1:15" ht="15.75" thickBot="1" x14ac:dyDescent="0.3">
      <c r="A186" s="85" t="s">
        <v>245</v>
      </c>
      <c r="B186" s="86" t="s">
        <v>0</v>
      </c>
      <c r="C186" s="87">
        <v>0</v>
      </c>
      <c r="D186" s="87">
        <v>0</v>
      </c>
      <c r="E186" s="87">
        <v>0</v>
      </c>
      <c r="F186" s="87">
        <v>0</v>
      </c>
      <c r="G186" s="87">
        <v>0</v>
      </c>
      <c r="H186" s="87">
        <v>0</v>
      </c>
      <c r="I186" s="87">
        <v>0</v>
      </c>
      <c r="J186" s="87">
        <v>0</v>
      </c>
      <c r="K186" s="190" t="e">
        <v>#DIV/0!</v>
      </c>
      <c r="L186" s="87">
        <v>0</v>
      </c>
      <c r="M186" s="87">
        <v>0</v>
      </c>
      <c r="N186" s="87">
        <v>0</v>
      </c>
      <c r="O186" s="87">
        <v>0</v>
      </c>
    </row>
    <row r="187" spans="1:15" ht="15.75" thickTop="1" x14ac:dyDescent="0.25">
      <c r="I187" s="157"/>
      <c r="K187" s="190" t="e">
        <v>#DIV/0!</v>
      </c>
    </row>
    <row r="188" spans="1:15" x14ac:dyDescent="0.25">
      <c r="A188" s="82" t="s">
        <v>750</v>
      </c>
      <c r="I188" s="157"/>
      <c r="K188" s="190" t="e">
        <v>#DIV/0!</v>
      </c>
    </row>
    <row r="189" spans="1:15" x14ac:dyDescent="0.25">
      <c r="A189" s="83" t="s">
        <v>751</v>
      </c>
      <c r="B189" s="83" t="s">
        <v>752</v>
      </c>
      <c r="C189" s="84">
        <v>3680.26</v>
      </c>
      <c r="D189" s="84">
        <v>0</v>
      </c>
      <c r="E189" s="84">
        <v>0</v>
      </c>
      <c r="F189" s="84">
        <v>0</v>
      </c>
      <c r="G189" s="84">
        <v>854.24</v>
      </c>
      <c r="H189" s="84">
        <v>854.24</v>
      </c>
      <c r="I189" s="157"/>
      <c r="J189" s="84">
        <v>0</v>
      </c>
      <c r="K189" s="190">
        <v>-1</v>
      </c>
      <c r="L189" s="84">
        <v>0</v>
      </c>
      <c r="M189" s="84">
        <v>0</v>
      </c>
      <c r="N189" s="84">
        <v>0</v>
      </c>
      <c r="O189" s="84">
        <v>0</v>
      </c>
    </row>
    <row r="190" spans="1:15" ht="15.75" thickBot="1" x14ac:dyDescent="0.3">
      <c r="A190" s="85" t="s">
        <v>753</v>
      </c>
      <c r="B190" s="86" t="s">
        <v>0</v>
      </c>
      <c r="C190" s="87">
        <v>3680.26</v>
      </c>
      <c r="D190" s="87">
        <v>0</v>
      </c>
      <c r="E190" s="87">
        <v>0</v>
      </c>
      <c r="F190" s="87">
        <v>0</v>
      </c>
      <c r="G190" s="87">
        <v>854.24</v>
      </c>
      <c r="H190" s="87">
        <v>854.24</v>
      </c>
      <c r="I190" s="87">
        <v>0</v>
      </c>
      <c r="J190" s="87">
        <v>0</v>
      </c>
      <c r="K190" s="190">
        <v>-1</v>
      </c>
      <c r="L190" s="87">
        <v>0</v>
      </c>
      <c r="M190" s="87">
        <v>0</v>
      </c>
      <c r="N190" s="87">
        <v>0</v>
      </c>
      <c r="O190" s="87">
        <v>0</v>
      </c>
    </row>
    <row r="191" spans="1:15" ht="15.75" thickTop="1" x14ac:dyDescent="0.25">
      <c r="I191" s="157"/>
      <c r="K191" s="190" t="e">
        <v>#DIV/0!</v>
      </c>
    </row>
    <row r="192" spans="1:15" x14ac:dyDescent="0.25">
      <c r="A192" s="82" t="s">
        <v>754</v>
      </c>
      <c r="I192" s="157"/>
      <c r="K192" s="190" t="e">
        <v>#DIV/0!</v>
      </c>
    </row>
    <row r="193" spans="1:15" x14ac:dyDescent="0.25">
      <c r="A193" s="83" t="s">
        <v>755</v>
      </c>
      <c r="B193" s="83" t="s">
        <v>754</v>
      </c>
      <c r="C193" s="84">
        <v>66364.69</v>
      </c>
      <c r="D193" s="84">
        <v>734358.68</v>
      </c>
      <c r="E193" s="84">
        <v>79158.938680000603</v>
      </c>
      <c r="F193" s="84">
        <v>79158.938680000603</v>
      </c>
      <c r="G193" s="84">
        <v>0</v>
      </c>
      <c r="H193" s="84">
        <v>0</v>
      </c>
      <c r="I193" s="157"/>
      <c r="J193" s="189">
        <v>357146.44551999797</v>
      </c>
      <c r="K193" s="190"/>
      <c r="L193" s="189">
        <v>303726.463958001</v>
      </c>
      <c r="M193" s="189">
        <v>225476.24938616576</v>
      </c>
      <c r="N193" s="84">
        <v>0</v>
      </c>
      <c r="O193" s="84">
        <v>0</v>
      </c>
    </row>
    <row r="194" spans="1:15" x14ac:dyDescent="0.25">
      <c r="A194" s="83" t="s">
        <v>756</v>
      </c>
      <c r="B194" s="83" t="s">
        <v>757</v>
      </c>
      <c r="C194" s="84">
        <v>0</v>
      </c>
      <c r="D194" s="84">
        <v>0</v>
      </c>
      <c r="E194" s="84">
        <v>0</v>
      </c>
      <c r="F194" s="84">
        <v>0</v>
      </c>
      <c r="G194" s="84">
        <v>0</v>
      </c>
      <c r="H194" s="84">
        <v>0</v>
      </c>
      <c r="I194" s="157"/>
      <c r="J194" s="84">
        <v>0</v>
      </c>
      <c r="K194" s="190" t="e">
        <v>#DIV/0!</v>
      </c>
      <c r="L194" s="84">
        <v>0</v>
      </c>
      <c r="M194" s="84">
        <v>0</v>
      </c>
      <c r="N194" s="84">
        <v>0</v>
      </c>
      <c r="O194" s="84">
        <v>0</v>
      </c>
    </row>
    <row r="195" spans="1:15" x14ac:dyDescent="0.25">
      <c r="A195" s="83" t="s">
        <v>758</v>
      </c>
      <c r="B195" s="83" t="s">
        <v>759</v>
      </c>
      <c r="C195" s="84">
        <v>0</v>
      </c>
      <c r="D195" s="84">
        <v>0</v>
      </c>
      <c r="E195" s="84">
        <v>0</v>
      </c>
      <c r="F195" s="84">
        <v>0</v>
      </c>
      <c r="G195" s="84">
        <v>0</v>
      </c>
      <c r="H195" s="84">
        <v>0</v>
      </c>
      <c r="I195" s="157"/>
      <c r="J195" s="84">
        <v>0</v>
      </c>
      <c r="K195" s="190" t="e">
        <v>#DIV/0!</v>
      </c>
      <c r="L195" s="84">
        <v>0</v>
      </c>
      <c r="M195" s="84">
        <v>0</v>
      </c>
      <c r="N195" s="84">
        <v>0</v>
      </c>
      <c r="O195" s="84">
        <v>0</v>
      </c>
    </row>
    <row r="196" spans="1:15" x14ac:dyDescent="0.25">
      <c r="A196" s="83" t="s">
        <v>760</v>
      </c>
      <c r="B196" s="83" t="s">
        <v>761</v>
      </c>
      <c r="C196" s="84">
        <v>0</v>
      </c>
      <c r="D196" s="84">
        <v>0</v>
      </c>
      <c r="E196" s="84">
        <v>0</v>
      </c>
      <c r="F196" s="84">
        <v>0</v>
      </c>
      <c r="G196" s="84">
        <v>0</v>
      </c>
      <c r="H196" s="84">
        <v>0</v>
      </c>
      <c r="I196" s="157"/>
      <c r="J196" s="84">
        <v>0</v>
      </c>
      <c r="K196" s="190" t="e">
        <v>#DIV/0!</v>
      </c>
      <c r="L196" s="84">
        <v>0</v>
      </c>
      <c r="M196" s="84">
        <v>0</v>
      </c>
      <c r="N196" s="84">
        <v>0</v>
      </c>
      <c r="O196" s="84">
        <v>0</v>
      </c>
    </row>
    <row r="197" spans="1:15" x14ac:dyDescent="0.25">
      <c r="A197" s="83" t="s">
        <v>762</v>
      </c>
      <c r="B197" s="83" t="s">
        <v>763</v>
      </c>
      <c r="C197" s="84">
        <v>0</v>
      </c>
      <c r="D197" s="84">
        <v>238160.87</v>
      </c>
      <c r="E197" s="84">
        <v>0</v>
      </c>
      <c r="F197" s="84">
        <v>0</v>
      </c>
      <c r="G197" s="84">
        <v>0</v>
      </c>
      <c r="H197" s="84">
        <v>0</v>
      </c>
      <c r="I197" s="157"/>
      <c r="J197" s="84">
        <v>0</v>
      </c>
      <c r="K197" s="190" t="e">
        <v>#DIV/0!</v>
      </c>
      <c r="L197" s="84">
        <v>0</v>
      </c>
      <c r="M197" s="84">
        <v>0</v>
      </c>
      <c r="N197" s="84">
        <v>0</v>
      </c>
      <c r="O197" s="84">
        <v>0</v>
      </c>
    </row>
    <row r="198" spans="1:15" ht="15.75" thickBot="1" x14ac:dyDescent="0.3">
      <c r="A198" s="85" t="s">
        <v>764</v>
      </c>
      <c r="B198" s="86" t="s">
        <v>0</v>
      </c>
      <c r="C198" s="87">
        <v>66364.69</v>
      </c>
      <c r="D198" s="87">
        <v>972519.55</v>
      </c>
      <c r="E198" s="87">
        <v>79158.938680000603</v>
      </c>
      <c r="F198" s="87">
        <v>79158.938680000603</v>
      </c>
      <c r="G198" s="87">
        <v>0</v>
      </c>
      <c r="H198" s="87">
        <v>0</v>
      </c>
      <c r="I198" s="87">
        <v>0</v>
      </c>
      <c r="J198" s="87">
        <v>357146.44551999797</v>
      </c>
      <c r="K198" s="87" t="e">
        <v>#DIV/0!</v>
      </c>
      <c r="L198" s="87">
        <v>303726.463958001</v>
      </c>
      <c r="M198" s="87">
        <v>225476.24938616576</v>
      </c>
      <c r="N198" s="87">
        <v>0</v>
      </c>
      <c r="O198" s="87">
        <v>0</v>
      </c>
    </row>
    <row r="199" spans="1:15" ht="15.75" thickTop="1" x14ac:dyDescent="0.25">
      <c r="C199" s="103"/>
      <c r="D199" s="83"/>
      <c r="E199" s="103"/>
      <c r="F199" s="103"/>
      <c r="I199" s="100"/>
      <c r="J199" s="83"/>
      <c r="K199" s="190" t="e">
        <v>#DIV/0!</v>
      </c>
      <c r="L199" s="83"/>
      <c r="M199" s="83"/>
      <c r="N199" s="83"/>
      <c r="O199" s="83"/>
    </row>
    <row r="200" spans="1:15" ht="15.75" thickBot="1" x14ac:dyDescent="0.3">
      <c r="A200" s="91" t="s">
        <v>765</v>
      </c>
      <c r="B200" s="91"/>
      <c r="C200" s="165">
        <v>6742076.2300000014</v>
      </c>
      <c r="D200" s="165">
        <v>7041096.2899999991</v>
      </c>
      <c r="E200" s="165">
        <v>7941634.1509833327</v>
      </c>
      <c r="F200" s="165">
        <v>8299363.6109833326</v>
      </c>
      <c r="G200" s="165">
        <v>7232985.1800000006</v>
      </c>
      <c r="H200" s="165">
        <v>8631408.7549166661</v>
      </c>
      <c r="I200" s="165">
        <v>40800</v>
      </c>
      <c r="J200" s="165">
        <v>8179084.5075199986</v>
      </c>
      <c r="K200" s="190">
        <v>-5.2404452186210308E-2</v>
      </c>
      <c r="L200" s="165">
        <v>8288537.9302080004</v>
      </c>
      <c r="M200" s="165">
        <v>8306925.2044924144</v>
      </c>
      <c r="N200" s="165">
        <v>8219628.3561839042</v>
      </c>
      <c r="O200" s="165">
        <v>8300623.6522885021</v>
      </c>
    </row>
    <row r="201" spans="1:15" x14ac:dyDescent="0.25">
      <c r="D201" s="103"/>
      <c r="E201" s="103"/>
      <c r="F201" s="103"/>
      <c r="I201" s="100"/>
      <c r="J201" s="103"/>
      <c r="K201" s="190" t="e">
        <v>#DIV/0!</v>
      </c>
      <c r="L201" s="103"/>
      <c r="M201" s="103"/>
      <c r="N201" s="103"/>
      <c r="O201" s="103"/>
    </row>
    <row r="202" spans="1:15" x14ac:dyDescent="0.25">
      <c r="A202" s="93"/>
      <c r="B202" s="93"/>
      <c r="C202" s="94"/>
      <c r="D202" s="94"/>
      <c r="E202" s="94"/>
      <c r="F202" s="94"/>
      <c r="G202" s="94"/>
      <c r="H202" s="94"/>
      <c r="I202" s="166"/>
      <c r="J202" s="94"/>
      <c r="K202" s="190" t="e">
        <v>#DIV/0!</v>
      </c>
      <c r="L202" s="94"/>
      <c r="M202" s="94"/>
      <c r="N202" s="94"/>
      <c r="O202" s="94"/>
    </row>
    <row r="203" spans="1:15" x14ac:dyDescent="0.25">
      <c r="C203" s="83"/>
      <c r="D203" s="83"/>
      <c r="E203" s="103"/>
      <c r="F203" s="103"/>
      <c r="I203" s="100"/>
      <c r="J203" s="103"/>
      <c r="K203" s="190" t="e">
        <v>#DIV/0!</v>
      </c>
      <c r="L203" s="159"/>
      <c r="M203" s="159"/>
      <c r="N203" s="83"/>
      <c r="O203" s="83"/>
    </row>
    <row r="204" spans="1:15" x14ac:dyDescent="0.25">
      <c r="A204" s="167" t="s">
        <v>1</v>
      </c>
      <c r="B204" s="168"/>
      <c r="C204" s="169"/>
      <c r="D204" s="169"/>
      <c r="E204" s="169"/>
      <c r="F204" s="169"/>
      <c r="G204" s="169"/>
      <c r="H204" s="169"/>
      <c r="I204" s="170"/>
      <c r="J204" s="169"/>
      <c r="K204" s="190" t="e">
        <v>#DIV/0!</v>
      </c>
      <c r="L204" s="169"/>
      <c r="M204" s="169"/>
      <c r="N204" s="169"/>
      <c r="O204" s="169"/>
    </row>
    <row r="205" spans="1:15" x14ac:dyDescent="0.25">
      <c r="A205" s="82" t="s">
        <v>34</v>
      </c>
      <c r="K205" s="190" t="e">
        <v>#DIV/0!</v>
      </c>
    </row>
    <row r="206" spans="1:15" x14ac:dyDescent="0.25">
      <c r="A206" s="83" t="s">
        <v>35</v>
      </c>
      <c r="B206" s="83" t="s">
        <v>36</v>
      </c>
      <c r="C206" s="84">
        <v>16750</v>
      </c>
      <c r="D206" s="84">
        <v>16750</v>
      </c>
      <c r="E206" s="84">
        <v>16300</v>
      </c>
      <c r="F206" s="84">
        <v>16300</v>
      </c>
      <c r="G206" s="84">
        <v>8625</v>
      </c>
      <c r="H206" s="84">
        <v>16300</v>
      </c>
      <c r="I206" s="171">
        <v>2.5000000000000001E-2</v>
      </c>
      <c r="J206" s="84">
        <v>16300</v>
      </c>
      <c r="K206" s="190">
        <v>0</v>
      </c>
      <c r="L206" s="84">
        <v>16300</v>
      </c>
      <c r="M206" s="84">
        <v>16300</v>
      </c>
      <c r="N206" s="84">
        <v>16300</v>
      </c>
      <c r="O206" s="84">
        <v>16300</v>
      </c>
    </row>
    <row r="207" spans="1:15" x14ac:dyDescent="0.25">
      <c r="A207" s="83" t="s">
        <v>37</v>
      </c>
      <c r="B207" s="83" t="s">
        <v>6</v>
      </c>
      <c r="C207" s="84">
        <v>0</v>
      </c>
      <c r="D207" s="84">
        <v>0</v>
      </c>
      <c r="E207" s="84">
        <v>0</v>
      </c>
      <c r="F207" s="84">
        <v>0</v>
      </c>
      <c r="G207" s="84">
        <v>0</v>
      </c>
      <c r="H207" s="84">
        <v>0</v>
      </c>
      <c r="J207" s="84">
        <v>0</v>
      </c>
      <c r="K207" s="190" t="e">
        <v>#DIV/0!</v>
      </c>
      <c r="L207" s="84">
        <v>0</v>
      </c>
      <c r="M207" s="84">
        <v>0</v>
      </c>
      <c r="N207" s="84">
        <v>0</v>
      </c>
      <c r="O207" s="84">
        <v>0</v>
      </c>
    </row>
    <row r="208" spans="1:15" x14ac:dyDescent="0.25">
      <c r="A208" s="83" t="s">
        <v>38</v>
      </c>
      <c r="B208" s="83" t="s">
        <v>12</v>
      </c>
      <c r="C208" s="84">
        <v>1281.3499999999999</v>
      </c>
      <c r="D208" s="84">
        <v>1281.3499999999999</v>
      </c>
      <c r="E208" s="84">
        <v>1300</v>
      </c>
      <c r="F208" s="84">
        <v>1300</v>
      </c>
      <c r="G208" s="84">
        <v>659.8</v>
      </c>
      <c r="H208" s="84">
        <v>1300</v>
      </c>
      <c r="J208" s="84">
        <v>1300</v>
      </c>
      <c r="K208" s="190">
        <v>0</v>
      </c>
      <c r="L208" s="84">
        <v>1300</v>
      </c>
      <c r="M208" s="84">
        <v>1300</v>
      </c>
      <c r="N208" s="84">
        <v>1300</v>
      </c>
      <c r="O208" s="84">
        <v>1300</v>
      </c>
    </row>
    <row r="209" spans="1:15" x14ac:dyDescent="0.25">
      <c r="A209" s="83" t="s">
        <v>39</v>
      </c>
      <c r="B209" s="83" t="s">
        <v>14</v>
      </c>
      <c r="C209" s="84">
        <v>55</v>
      </c>
      <c r="D209" s="84">
        <v>54.95</v>
      </c>
      <c r="E209" s="84">
        <v>200</v>
      </c>
      <c r="F209" s="84">
        <v>200</v>
      </c>
      <c r="G209" s="84">
        <v>0</v>
      </c>
      <c r="H209" s="84">
        <v>200</v>
      </c>
      <c r="J209" s="84">
        <v>0</v>
      </c>
      <c r="K209" s="190">
        <v>-1</v>
      </c>
      <c r="L209" s="84">
        <v>0</v>
      </c>
      <c r="M209" s="84">
        <v>0</v>
      </c>
      <c r="N209" s="84">
        <v>0</v>
      </c>
      <c r="O209" s="84">
        <v>0</v>
      </c>
    </row>
    <row r="210" spans="1:15" x14ac:dyDescent="0.25">
      <c r="A210" s="83" t="s">
        <v>40</v>
      </c>
      <c r="B210" s="83" t="s">
        <v>41</v>
      </c>
      <c r="C210" s="84">
        <v>1112.21</v>
      </c>
      <c r="D210" s="84">
        <v>587.88</v>
      </c>
      <c r="E210" s="84">
        <v>600</v>
      </c>
      <c r="F210" s="84">
        <v>600</v>
      </c>
      <c r="G210" s="84">
        <v>68.05</v>
      </c>
      <c r="H210" s="84">
        <v>600</v>
      </c>
      <c r="J210" s="84">
        <v>600</v>
      </c>
      <c r="K210" s="190">
        <v>0</v>
      </c>
      <c r="L210" s="84">
        <v>615</v>
      </c>
      <c r="M210" s="84">
        <v>630.375</v>
      </c>
      <c r="N210" s="84">
        <v>630.75937499999998</v>
      </c>
      <c r="O210" s="84">
        <v>646.14398437499995</v>
      </c>
    </row>
    <row r="211" spans="1:15" x14ac:dyDescent="0.25">
      <c r="A211" s="83" t="s">
        <v>42</v>
      </c>
      <c r="B211" s="83" t="s">
        <v>43</v>
      </c>
      <c r="C211" s="84">
        <v>4878.59</v>
      </c>
      <c r="D211" s="84">
        <v>4802.2</v>
      </c>
      <c r="E211" s="84">
        <v>3700</v>
      </c>
      <c r="F211" s="84">
        <v>3700</v>
      </c>
      <c r="G211" s="84">
        <v>3228.44</v>
      </c>
      <c r="H211" s="84">
        <v>3700</v>
      </c>
      <c r="J211" s="84">
        <v>0</v>
      </c>
      <c r="K211" s="190">
        <v>-1</v>
      </c>
      <c r="L211" s="84">
        <v>0</v>
      </c>
      <c r="M211" s="84">
        <v>0</v>
      </c>
      <c r="N211" s="84">
        <v>0</v>
      </c>
      <c r="O211" s="84">
        <v>0</v>
      </c>
    </row>
    <row r="212" spans="1:15" x14ac:dyDescent="0.25">
      <c r="A212" s="83" t="s">
        <v>44</v>
      </c>
      <c r="B212" s="83" t="s">
        <v>20</v>
      </c>
      <c r="C212" s="84">
        <v>0</v>
      </c>
      <c r="D212" s="84">
        <v>0</v>
      </c>
      <c r="E212" s="84">
        <v>0</v>
      </c>
      <c r="F212" s="84">
        <v>0</v>
      </c>
      <c r="G212" s="84">
        <v>0</v>
      </c>
      <c r="H212" s="84">
        <v>0</v>
      </c>
      <c r="J212" s="84">
        <v>0</v>
      </c>
      <c r="K212" s="190" t="e">
        <v>#DIV/0!</v>
      </c>
      <c r="L212" s="84">
        <v>0</v>
      </c>
      <c r="M212" s="84">
        <v>0</v>
      </c>
      <c r="N212" s="84">
        <v>0</v>
      </c>
      <c r="O212" s="84">
        <v>0</v>
      </c>
    </row>
    <row r="213" spans="1:15" x14ac:dyDescent="0.25">
      <c r="A213" s="83" t="s">
        <v>45</v>
      </c>
      <c r="B213" s="83" t="s">
        <v>46</v>
      </c>
      <c r="C213" s="84">
        <v>122.7</v>
      </c>
      <c r="D213" s="84">
        <v>0</v>
      </c>
      <c r="E213" s="84">
        <v>200</v>
      </c>
      <c r="F213" s="84">
        <v>200</v>
      </c>
      <c r="G213" s="84">
        <v>0</v>
      </c>
      <c r="H213" s="84">
        <v>0</v>
      </c>
      <c r="J213" s="84">
        <v>0</v>
      </c>
      <c r="K213" s="190" t="e">
        <v>#DIV/0!</v>
      </c>
      <c r="L213" s="84">
        <v>0</v>
      </c>
      <c r="M213" s="84">
        <v>0</v>
      </c>
      <c r="N213" s="84">
        <v>0</v>
      </c>
      <c r="O213" s="84">
        <v>0</v>
      </c>
    </row>
    <row r="214" spans="1:15" x14ac:dyDescent="0.25">
      <c r="A214" s="83" t="s">
        <v>47</v>
      </c>
      <c r="B214" s="83" t="s">
        <v>24</v>
      </c>
      <c r="C214" s="84">
        <v>0</v>
      </c>
      <c r="D214" s="84">
        <v>0</v>
      </c>
      <c r="E214" s="84">
        <v>0</v>
      </c>
      <c r="F214" s="84">
        <v>0</v>
      </c>
      <c r="G214" s="84">
        <v>0</v>
      </c>
      <c r="H214" s="84">
        <v>0</v>
      </c>
      <c r="J214" s="84">
        <v>0</v>
      </c>
      <c r="K214" s="190" t="e">
        <v>#DIV/0!</v>
      </c>
      <c r="L214" s="84">
        <v>0</v>
      </c>
      <c r="M214" s="84">
        <v>0</v>
      </c>
      <c r="N214" s="84">
        <v>0</v>
      </c>
      <c r="O214" s="84">
        <v>0</v>
      </c>
    </row>
    <row r="215" spans="1:15" x14ac:dyDescent="0.25">
      <c r="A215" s="83" t="s">
        <v>48</v>
      </c>
      <c r="B215" s="83" t="s">
        <v>26</v>
      </c>
      <c r="C215" s="84">
        <v>5140</v>
      </c>
      <c r="D215" s="84">
        <v>2993.05</v>
      </c>
      <c r="E215" s="84">
        <v>4000</v>
      </c>
      <c r="F215" s="84">
        <v>4000</v>
      </c>
      <c r="G215" s="84">
        <v>350</v>
      </c>
      <c r="H215" s="84">
        <v>4000</v>
      </c>
      <c r="J215" s="84">
        <v>4725</v>
      </c>
      <c r="K215" s="190">
        <v>0.18124999999999999</v>
      </c>
      <c r="L215" s="84">
        <v>5625</v>
      </c>
      <c r="M215" s="84">
        <v>5625</v>
      </c>
      <c r="N215" s="84">
        <v>6100</v>
      </c>
      <c r="O215" s="84">
        <v>6100</v>
      </c>
    </row>
    <row r="216" spans="1:15" x14ac:dyDescent="0.25">
      <c r="A216" s="83" t="s">
        <v>49</v>
      </c>
      <c r="B216" s="83" t="s">
        <v>50</v>
      </c>
      <c r="C216" s="84">
        <v>1594.95</v>
      </c>
      <c r="D216" s="84">
        <v>0</v>
      </c>
      <c r="E216" s="84">
        <v>0</v>
      </c>
      <c r="F216" s="84">
        <v>0</v>
      </c>
      <c r="G216" s="84">
        <v>0</v>
      </c>
      <c r="H216" s="84">
        <v>0</v>
      </c>
      <c r="J216" s="84">
        <v>0</v>
      </c>
      <c r="K216" s="190" t="e">
        <v>#DIV/0!</v>
      </c>
      <c r="L216" s="84">
        <v>0</v>
      </c>
      <c r="M216" s="84">
        <v>0</v>
      </c>
      <c r="N216" s="84">
        <v>0</v>
      </c>
      <c r="O216" s="84">
        <v>0</v>
      </c>
    </row>
    <row r="217" spans="1:15" x14ac:dyDescent="0.25">
      <c r="A217" s="83" t="s">
        <v>51</v>
      </c>
      <c r="B217" s="83" t="s">
        <v>52</v>
      </c>
      <c r="C217" s="84">
        <v>8462.5499999999993</v>
      </c>
      <c r="D217" s="84">
        <v>5404.27</v>
      </c>
      <c r="E217" s="84">
        <v>6000</v>
      </c>
      <c r="F217" s="84">
        <v>6000</v>
      </c>
      <c r="G217" s="84">
        <v>1500</v>
      </c>
      <c r="H217" s="84">
        <v>6000</v>
      </c>
      <c r="J217" s="84">
        <v>8000</v>
      </c>
      <c r="K217" s="190">
        <v>0.33333333333333331</v>
      </c>
      <c r="L217" s="84">
        <v>8000</v>
      </c>
      <c r="M217" s="84">
        <v>8000</v>
      </c>
      <c r="N217" s="84">
        <v>8000</v>
      </c>
      <c r="O217" s="84">
        <v>8000</v>
      </c>
    </row>
    <row r="218" spans="1:15" x14ac:dyDescent="0.25">
      <c r="A218" s="83" t="s">
        <v>53</v>
      </c>
      <c r="B218" s="83" t="s">
        <v>30</v>
      </c>
      <c r="C218" s="84">
        <v>6408.69</v>
      </c>
      <c r="D218" s="84">
        <v>4098.72</v>
      </c>
      <c r="E218" s="84">
        <v>6500</v>
      </c>
      <c r="F218" s="84">
        <v>6500</v>
      </c>
      <c r="G218" s="84">
        <v>5111.33</v>
      </c>
      <c r="H218" s="84">
        <v>6133.5959999999995</v>
      </c>
      <c r="J218" s="84">
        <v>4500</v>
      </c>
      <c r="K218" s="190">
        <v>-0.26633576779429224</v>
      </c>
      <c r="L218" s="84">
        <v>4500</v>
      </c>
      <c r="M218" s="84">
        <v>4500</v>
      </c>
      <c r="N218" s="84">
        <v>4500</v>
      </c>
      <c r="O218" s="84">
        <v>4500</v>
      </c>
    </row>
    <row r="219" spans="1:15" x14ac:dyDescent="0.25">
      <c r="A219" s="83" t="s">
        <v>54</v>
      </c>
      <c r="B219" s="83" t="s">
        <v>32</v>
      </c>
      <c r="C219" s="84">
        <v>0</v>
      </c>
      <c r="D219" s="84">
        <v>0</v>
      </c>
      <c r="E219" s="84">
        <v>0</v>
      </c>
      <c r="F219" s="84">
        <v>0</v>
      </c>
      <c r="G219" s="84">
        <v>0</v>
      </c>
      <c r="H219" s="84">
        <v>0</v>
      </c>
      <c r="J219" s="84">
        <v>0</v>
      </c>
      <c r="K219" s="190" t="e">
        <v>#DIV/0!</v>
      </c>
      <c r="L219" s="84">
        <v>0</v>
      </c>
      <c r="M219" s="84">
        <v>0</v>
      </c>
      <c r="N219" s="84">
        <v>0</v>
      </c>
      <c r="O219" s="84">
        <v>0</v>
      </c>
    </row>
    <row r="220" spans="1:15" x14ac:dyDescent="0.25">
      <c r="A220" s="83" t="s">
        <v>55</v>
      </c>
      <c r="B220" s="83" t="s">
        <v>56</v>
      </c>
      <c r="C220" s="84">
        <v>73000</v>
      </c>
      <c r="D220" s="84">
        <v>76000</v>
      </c>
      <c r="E220" s="84">
        <v>45000</v>
      </c>
      <c r="F220" s="84">
        <v>45000</v>
      </c>
      <c r="G220" s="84">
        <v>45000</v>
      </c>
      <c r="H220" s="84">
        <v>45000</v>
      </c>
      <c r="I220" s="157">
        <v>0</v>
      </c>
      <c r="J220" s="84">
        <v>45000</v>
      </c>
      <c r="K220" s="190">
        <v>0</v>
      </c>
      <c r="L220" s="84">
        <v>45000</v>
      </c>
      <c r="M220" s="84">
        <v>45000</v>
      </c>
      <c r="N220" s="84">
        <v>45000</v>
      </c>
      <c r="O220" s="84">
        <v>45000</v>
      </c>
    </row>
    <row r="221" spans="1:15" x14ac:dyDescent="0.25">
      <c r="B221" s="100" t="s">
        <v>246</v>
      </c>
      <c r="H221" s="84">
        <v>0</v>
      </c>
      <c r="K221" s="190" t="e">
        <v>#DIV/0!</v>
      </c>
    </row>
    <row r="222" spans="1:15" x14ac:dyDescent="0.25">
      <c r="B222" s="100" t="s">
        <v>247</v>
      </c>
      <c r="E222" s="84">
        <v>15000</v>
      </c>
      <c r="F222" s="84">
        <v>15000</v>
      </c>
      <c r="H222" s="84">
        <v>0</v>
      </c>
      <c r="J222" s="84">
        <v>15000</v>
      </c>
      <c r="K222" s="190" t="e">
        <v>#DIV/0!</v>
      </c>
      <c r="L222" s="84">
        <v>15000</v>
      </c>
      <c r="M222" s="84">
        <v>15000</v>
      </c>
      <c r="N222" s="84">
        <v>15000</v>
      </c>
      <c r="O222" s="84">
        <v>15000</v>
      </c>
    </row>
    <row r="223" spans="1:15" x14ac:dyDescent="0.25">
      <c r="B223" s="100" t="s">
        <v>248</v>
      </c>
      <c r="E223" s="84">
        <v>15000</v>
      </c>
      <c r="F223" s="84">
        <v>15000</v>
      </c>
      <c r="H223" s="84">
        <v>0</v>
      </c>
      <c r="J223" s="84">
        <v>15000</v>
      </c>
      <c r="K223" s="190" t="e">
        <v>#DIV/0!</v>
      </c>
      <c r="L223" s="84">
        <v>15000</v>
      </c>
      <c r="M223" s="84">
        <v>15000</v>
      </c>
      <c r="N223" s="84">
        <v>15000</v>
      </c>
      <c r="O223" s="84">
        <v>15000</v>
      </c>
    </row>
    <row r="224" spans="1:15" x14ac:dyDescent="0.25">
      <c r="B224" s="100" t="s">
        <v>249</v>
      </c>
      <c r="E224" s="84">
        <v>10000</v>
      </c>
      <c r="F224" s="84">
        <v>10000</v>
      </c>
      <c r="H224" s="84">
        <v>0</v>
      </c>
      <c r="J224" s="84">
        <v>10000</v>
      </c>
      <c r="K224" s="190" t="e">
        <v>#DIV/0!</v>
      </c>
      <c r="L224" s="84">
        <v>10000</v>
      </c>
      <c r="M224" s="84">
        <v>10000</v>
      </c>
      <c r="N224" s="84">
        <v>10000</v>
      </c>
      <c r="O224" s="84">
        <v>10000</v>
      </c>
    </row>
    <row r="225" spans="1:15" x14ac:dyDescent="0.25">
      <c r="B225" s="100" t="s">
        <v>250</v>
      </c>
      <c r="E225" s="84">
        <v>5000</v>
      </c>
      <c r="F225" s="84">
        <v>5000</v>
      </c>
      <c r="H225" s="84">
        <v>0</v>
      </c>
      <c r="J225" s="84">
        <v>5000</v>
      </c>
      <c r="K225" s="190" t="e">
        <v>#DIV/0!</v>
      </c>
      <c r="L225" s="84">
        <v>5000</v>
      </c>
      <c r="M225" s="84">
        <v>5000</v>
      </c>
      <c r="N225" s="84">
        <v>5000</v>
      </c>
      <c r="O225" s="84">
        <v>5000</v>
      </c>
    </row>
    <row r="226" spans="1:15" x14ac:dyDescent="0.25">
      <c r="A226" s="172"/>
      <c r="B226" s="172" t="s">
        <v>33</v>
      </c>
      <c r="C226" s="173">
        <v>118806.04000000001</v>
      </c>
      <c r="D226" s="173">
        <v>111972.42</v>
      </c>
      <c r="E226" s="173">
        <v>83800</v>
      </c>
      <c r="F226" s="173">
        <v>83800</v>
      </c>
      <c r="G226" s="173">
        <v>64542.619999999995</v>
      </c>
      <c r="H226" s="173">
        <v>83233.59599999999</v>
      </c>
      <c r="I226" s="173">
        <v>2.5000000000000001E-2</v>
      </c>
      <c r="J226" s="173">
        <v>80425</v>
      </c>
      <c r="K226" s="190">
        <v>-3.3743537885831468E-2</v>
      </c>
      <c r="L226" s="173">
        <v>81340</v>
      </c>
      <c r="M226" s="173">
        <v>81355.375</v>
      </c>
      <c r="N226" s="173">
        <v>81830.759374999994</v>
      </c>
      <c r="O226" s="173">
        <v>81846.143984374998</v>
      </c>
    </row>
    <row r="227" spans="1:15" x14ac:dyDescent="0.25">
      <c r="C227" s="83"/>
      <c r="D227" s="83"/>
      <c r="E227" s="83"/>
      <c r="F227" s="103"/>
      <c r="I227" s="100"/>
      <c r="J227" s="83"/>
      <c r="K227" s="190" t="e">
        <v>#DIV/0!</v>
      </c>
      <c r="L227" s="83"/>
      <c r="M227" s="83"/>
      <c r="N227" s="83"/>
      <c r="O227" s="83"/>
    </row>
    <row r="228" spans="1:15" x14ac:dyDescent="0.25">
      <c r="A228" s="82" t="s">
        <v>2</v>
      </c>
      <c r="K228" s="190" t="e">
        <v>#DIV/0!</v>
      </c>
    </row>
    <row r="229" spans="1:15" x14ac:dyDescent="0.25">
      <c r="A229" s="83" t="s">
        <v>3</v>
      </c>
      <c r="B229" s="83" t="s">
        <v>4</v>
      </c>
      <c r="C229" s="157">
        <v>115132.77</v>
      </c>
      <c r="D229" s="157">
        <v>143444.32</v>
      </c>
      <c r="E229" s="84">
        <v>160000</v>
      </c>
      <c r="F229" s="84">
        <v>160000</v>
      </c>
      <c r="G229" s="84">
        <v>133735.63</v>
      </c>
      <c r="H229" s="84">
        <v>160000</v>
      </c>
      <c r="I229" s="171">
        <v>2.5000000000000001E-2</v>
      </c>
      <c r="J229" s="84">
        <v>164000</v>
      </c>
      <c r="K229" s="190">
        <v>2.5000000000000001E-2</v>
      </c>
      <c r="L229" s="84">
        <v>164000</v>
      </c>
      <c r="M229" s="84">
        <v>168099.99999999997</v>
      </c>
      <c r="N229" s="84">
        <v>172302.49999999994</v>
      </c>
      <c r="O229" s="84">
        <v>176610.06249999991</v>
      </c>
    </row>
    <row r="230" spans="1:15" x14ac:dyDescent="0.25">
      <c r="A230" s="83" t="s">
        <v>5</v>
      </c>
      <c r="B230" s="83" t="s">
        <v>6</v>
      </c>
      <c r="C230" s="157">
        <v>0</v>
      </c>
      <c r="D230" s="157">
        <v>0</v>
      </c>
      <c r="E230" s="84">
        <v>0</v>
      </c>
      <c r="F230" s="84">
        <v>0</v>
      </c>
      <c r="G230" s="84">
        <v>0</v>
      </c>
      <c r="H230" s="84">
        <v>0</v>
      </c>
      <c r="J230" s="84">
        <v>0</v>
      </c>
      <c r="K230" s="190" t="e">
        <v>#DIV/0!</v>
      </c>
      <c r="L230" s="84">
        <v>0</v>
      </c>
      <c r="M230" s="84">
        <v>0</v>
      </c>
      <c r="N230" s="84">
        <v>0</v>
      </c>
      <c r="O230" s="84">
        <v>0</v>
      </c>
    </row>
    <row r="231" spans="1:15" x14ac:dyDescent="0.25">
      <c r="A231" s="83" t="s">
        <v>7</v>
      </c>
      <c r="B231" s="83" t="s">
        <v>8</v>
      </c>
      <c r="C231" s="157">
        <v>25251.24</v>
      </c>
      <c r="D231" s="157">
        <v>0</v>
      </c>
      <c r="E231" s="84">
        <v>11154</v>
      </c>
      <c r="F231" s="84">
        <v>17097.240000000002</v>
      </c>
      <c r="G231" s="84">
        <v>13126.6</v>
      </c>
      <c r="H231" s="84">
        <v>17097.240000000002</v>
      </c>
      <c r="J231" s="189">
        <v>24628</v>
      </c>
      <c r="K231" s="190">
        <v>0.44046641446221718</v>
      </c>
      <c r="L231" s="84">
        <v>25243.7</v>
      </c>
      <c r="M231" s="84">
        <v>25874.7925</v>
      </c>
      <c r="N231" s="84">
        <v>26521.662312500001</v>
      </c>
      <c r="O231" s="84">
        <v>27184.7038703125</v>
      </c>
    </row>
    <row r="232" spans="1:15" x14ac:dyDescent="0.25">
      <c r="A232" s="83" t="s">
        <v>9</v>
      </c>
      <c r="B232" s="83" t="s">
        <v>10</v>
      </c>
      <c r="C232" s="157">
        <v>1030.46</v>
      </c>
      <c r="D232" s="157">
        <v>1067.22</v>
      </c>
      <c r="E232" s="84">
        <v>1375</v>
      </c>
      <c r="F232" s="84">
        <v>1375</v>
      </c>
      <c r="G232" s="84">
        <v>970.2</v>
      </c>
      <c r="H232" s="84">
        <v>1375</v>
      </c>
      <c r="J232" s="84">
        <v>1409.375</v>
      </c>
      <c r="K232" s="190">
        <v>2.5000000000000001E-2</v>
      </c>
      <c r="L232" s="84">
        <v>1444.609375</v>
      </c>
      <c r="M232" s="84">
        <v>1480.724609375</v>
      </c>
      <c r="N232" s="84">
        <v>1517.742724609375</v>
      </c>
      <c r="O232" s="84">
        <v>1555.6862927246095</v>
      </c>
    </row>
    <row r="233" spans="1:15" x14ac:dyDescent="0.25">
      <c r="A233" s="83" t="s">
        <v>11</v>
      </c>
      <c r="B233" s="83" t="s">
        <v>12</v>
      </c>
      <c r="C233" s="157">
        <v>8455.3700000000008</v>
      </c>
      <c r="D233" s="157">
        <v>10959.82</v>
      </c>
      <c r="E233" s="84">
        <v>12240</v>
      </c>
      <c r="F233" s="84">
        <v>12240</v>
      </c>
      <c r="G233" s="84">
        <v>9910.4500000000007</v>
      </c>
      <c r="H233" s="84">
        <v>12240</v>
      </c>
      <c r="J233" s="84">
        <v>12546</v>
      </c>
      <c r="K233" s="190">
        <v>2.5000000000000001E-2</v>
      </c>
      <c r="L233" s="84">
        <v>12859.65</v>
      </c>
      <c r="M233" s="84">
        <v>13181.141250000001</v>
      </c>
      <c r="N233" s="84">
        <v>13510.669781250001</v>
      </c>
      <c r="O233" s="84">
        <v>13848.436525781251</v>
      </c>
    </row>
    <row r="234" spans="1:15" x14ac:dyDescent="0.25">
      <c r="A234" s="83" t="s">
        <v>13</v>
      </c>
      <c r="B234" s="83" t="s">
        <v>14</v>
      </c>
      <c r="C234" s="157">
        <v>0</v>
      </c>
      <c r="D234" s="157">
        <v>0</v>
      </c>
      <c r="E234" s="84">
        <v>100</v>
      </c>
      <c r="F234" s="84">
        <v>100</v>
      </c>
      <c r="G234" s="84">
        <v>0</v>
      </c>
      <c r="H234" s="84">
        <v>0</v>
      </c>
      <c r="I234" s="84">
        <v>0</v>
      </c>
      <c r="J234" s="84">
        <v>0</v>
      </c>
      <c r="K234" s="190" t="e">
        <v>#DIV/0!</v>
      </c>
      <c r="L234" s="84">
        <v>0</v>
      </c>
      <c r="M234" s="84">
        <v>0</v>
      </c>
      <c r="N234" s="84">
        <v>0</v>
      </c>
      <c r="O234" s="84">
        <v>0</v>
      </c>
    </row>
    <row r="235" spans="1:15" x14ac:dyDescent="0.25">
      <c r="A235" s="83" t="s">
        <v>15</v>
      </c>
      <c r="B235" s="83" t="s">
        <v>16</v>
      </c>
      <c r="C235" s="157">
        <v>17362.5</v>
      </c>
      <c r="D235" s="157">
        <v>0</v>
      </c>
      <c r="E235" s="84">
        <v>0</v>
      </c>
      <c r="F235" s="84">
        <v>50000</v>
      </c>
      <c r="G235" s="84">
        <v>5000</v>
      </c>
      <c r="H235" s="84">
        <v>50000</v>
      </c>
      <c r="J235" s="84">
        <v>70000</v>
      </c>
      <c r="K235" s="190">
        <v>0.4</v>
      </c>
      <c r="L235" s="84">
        <v>71750</v>
      </c>
      <c r="M235" s="84">
        <v>73543.75</v>
      </c>
      <c r="N235" s="84">
        <v>75382.34375</v>
      </c>
      <c r="O235" s="84">
        <v>77266.90234375</v>
      </c>
    </row>
    <row r="236" spans="1:15" x14ac:dyDescent="0.25">
      <c r="A236" s="83" t="s">
        <v>17</v>
      </c>
      <c r="B236" s="83" t="s">
        <v>18</v>
      </c>
      <c r="C236" s="157">
        <v>1562.94</v>
      </c>
      <c r="D236" s="157">
        <v>1649.7</v>
      </c>
      <c r="G236" s="84">
        <v>0</v>
      </c>
      <c r="H236" s="84">
        <v>0</v>
      </c>
      <c r="J236" s="84">
        <v>0</v>
      </c>
      <c r="K236" s="190" t="e">
        <v>#DIV/0!</v>
      </c>
      <c r="L236" s="84">
        <v>0</v>
      </c>
      <c r="M236" s="84">
        <v>0</v>
      </c>
      <c r="N236" s="84">
        <v>0</v>
      </c>
      <c r="O236" s="84">
        <v>0</v>
      </c>
    </row>
    <row r="237" spans="1:15" x14ac:dyDescent="0.25">
      <c r="A237" s="83" t="s">
        <v>19</v>
      </c>
      <c r="B237" s="83" t="s">
        <v>20</v>
      </c>
      <c r="C237" s="157">
        <v>0</v>
      </c>
      <c r="D237" s="157">
        <v>0</v>
      </c>
      <c r="E237" s="84">
        <v>500</v>
      </c>
      <c r="F237" s="84">
        <v>500</v>
      </c>
      <c r="G237" s="84">
        <v>0</v>
      </c>
      <c r="H237" s="84">
        <v>0</v>
      </c>
      <c r="J237" s="84">
        <v>500</v>
      </c>
      <c r="K237" s="190" t="e">
        <v>#DIV/0!</v>
      </c>
      <c r="L237" s="84">
        <v>500</v>
      </c>
      <c r="M237" s="84">
        <v>500</v>
      </c>
      <c r="N237" s="84">
        <v>500</v>
      </c>
      <c r="O237" s="84">
        <v>500</v>
      </c>
    </row>
    <row r="238" spans="1:15" x14ac:dyDescent="0.25">
      <c r="A238" s="174" t="s">
        <v>21</v>
      </c>
      <c r="B238" s="83" t="s">
        <v>786</v>
      </c>
      <c r="C238" s="157">
        <v>2205</v>
      </c>
      <c r="D238" s="157">
        <v>1994</v>
      </c>
      <c r="E238" s="84">
        <v>2500</v>
      </c>
      <c r="F238" s="84">
        <v>2500</v>
      </c>
      <c r="G238" s="84">
        <v>1985</v>
      </c>
      <c r="H238" s="84">
        <v>2382</v>
      </c>
      <c r="J238" s="84">
        <v>2500</v>
      </c>
      <c r="K238" s="190">
        <v>4.9538203190596139E-2</v>
      </c>
      <c r="L238" s="84">
        <v>2500</v>
      </c>
      <c r="M238" s="84">
        <v>2500</v>
      </c>
      <c r="N238" s="84">
        <v>2500</v>
      </c>
      <c r="O238" s="84">
        <v>2500</v>
      </c>
    </row>
    <row r="239" spans="1:15" x14ac:dyDescent="0.25">
      <c r="A239" s="174" t="s">
        <v>23</v>
      </c>
      <c r="B239" s="83" t="s">
        <v>24</v>
      </c>
      <c r="C239" s="157">
        <v>133.06</v>
      </c>
      <c r="D239" s="157">
        <v>107.97</v>
      </c>
      <c r="G239" s="84">
        <v>0</v>
      </c>
      <c r="H239" s="84">
        <v>0</v>
      </c>
      <c r="K239" s="190" t="e">
        <v>#DIV/0!</v>
      </c>
    </row>
    <row r="240" spans="1:15" x14ac:dyDescent="0.25">
      <c r="A240" s="83" t="s">
        <v>25</v>
      </c>
      <c r="B240" s="83" t="s">
        <v>26</v>
      </c>
      <c r="C240" s="157">
        <v>415</v>
      </c>
      <c r="D240" s="157">
        <v>727.2</v>
      </c>
      <c r="E240" s="84">
        <v>1400</v>
      </c>
      <c r="F240" s="84">
        <v>1400</v>
      </c>
      <c r="G240" s="84">
        <v>365</v>
      </c>
      <c r="H240" s="84">
        <v>438</v>
      </c>
      <c r="J240" s="84">
        <v>1400</v>
      </c>
      <c r="K240" s="190">
        <v>2.1963470319634704</v>
      </c>
      <c r="L240" s="84">
        <v>1400</v>
      </c>
      <c r="M240" s="84">
        <v>1400</v>
      </c>
      <c r="N240" s="84">
        <v>1400</v>
      </c>
      <c r="O240" s="84">
        <v>1400</v>
      </c>
    </row>
    <row r="241" spans="1:16" x14ac:dyDescent="0.25">
      <c r="A241" s="83" t="s">
        <v>27</v>
      </c>
      <c r="B241" s="83" t="s">
        <v>28</v>
      </c>
      <c r="C241" s="157">
        <v>0</v>
      </c>
      <c r="D241" s="157">
        <v>4965.4799999999996</v>
      </c>
      <c r="G241" s="84">
        <v>0</v>
      </c>
      <c r="H241" s="84">
        <v>0</v>
      </c>
      <c r="K241" s="190" t="e">
        <v>#DIV/0!</v>
      </c>
    </row>
    <row r="242" spans="1:16" x14ac:dyDescent="0.25">
      <c r="A242" s="83" t="s">
        <v>29</v>
      </c>
      <c r="B242" s="83" t="s">
        <v>30</v>
      </c>
      <c r="C242" s="157">
        <v>339.35</v>
      </c>
      <c r="D242" s="157">
        <v>394.11</v>
      </c>
      <c r="E242" s="84">
        <v>3500</v>
      </c>
      <c r="F242" s="84">
        <v>3500</v>
      </c>
      <c r="G242" s="84">
        <v>1992.27</v>
      </c>
      <c r="H242" s="84">
        <v>2390.7240000000002</v>
      </c>
      <c r="J242" s="84">
        <v>3500</v>
      </c>
      <c r="K242" s="190">
        <v>0.46399166110349827</v>
      </c>
      <c r="L242" s="84">
        <v>3500</v>
      </c>
      <c r="M242" s="84">
        <v>3500</v>
      </c>
      <c r="N242" s="84">
        <v>3500</v>
      </c>
      <c r="O242" s="84">
        <v>3500</v>
      </c>
    </row>
    <row r="243" spans="1:16" x14ac:dyDescent="0.25">
      <c r="A243" s="83" t="s">
        <v>31</v>
      </c>
      <c r="B243" s="83" t="s">
        <v>32</v>
      </c>
      <c r="C243" s="157">
        <v>0</v>
      </c>
      <c r="D243" s="157">
        <v>224.87</v>
      </c>
      <c r="G243" s="84">
        <v>0</v>
      </c>
      <c r="H243" s="84">
        <v>0</v>
      </c>
      <c r="J243" s="84">
        <v>0</v>
      </c>
      <c r="K243" s="190" t="e">
        <v>#DIV/0!</v>
      </c>
      <c r="L243" s="84">
        <v>0</v>
      </c>
      <c r="M243" s="84">
        <v>0</v>
      </c>
      <c r="N243" s="84">
        <v>0</v>
      </c>
      <c r="O243" s="84">
        <v>0</v>
      </c>
    </row>
    <row r="244" spans="1:16" x14ac:dyDescent="0.25">
      <c r="A244" s="172"/>
      <c r="B244" s="172" t="s">
        <v>33</v>
      </c>
      <c r="C244" s="175">
        <v>171887.69</v>
      </c>
      <c r="D244" s="175">
        <v>165534.69000000003</v>
      </c>
      <c r="E244" s="175">
        <v>192769</v>
      </c>
      <c r="F244" s="175">
        <v>248712.24</v>
      </c>
      <c r="G244" s="175">
        <v>167085.15000000002</v>
      </c>
      <c r="H244" s="175">
        <v>245922.96399999998</v>
      </c>
      <c r="I244" s="175">
        <v>2.5000000000000001E-2</v>
      </c>
      <c r="J244" s="175">
        <v>280483.375</v>
      </c>
      <c r="K244" s="190">
        <v>0.14053348429876611</v>
      </c>
      <c r="L244" s="175">
        <v>283197.95937499998</v>
      </c>
      <c r="M244" s="175">
        <v>290080.40835937497</v>
      </c>
      <c r="N244" s="175">
        <v>297134.91856835934</v>
      </c>
      <c r="O244" s="175">
        <v>304365.79153256828</v>
      </c>
    </row>
    <row r="245" spans="1:16" x14ac:dyDescent="0.25">
      <c r="C245" s="83"/>
      <c r="D245" s="83"/>
      <c r="E245" s="83"/>
      <c r="F245" s="103"/>
      <c r="I245" s="100"/>
      <c r="J245" s="83"/>
      <c r="K245" s="190" t="e">
        <v>#DIV/0!</v>
      </c>
      <c r="L245" s="83"/>
      <c r="M245" s="83"/>
      <c r="N245" s="83"/>
      <c r="O245" s="83"/>
    </row>
    <row r="246" spans="1:16" x14ac:dyDescent="0.25">
      <c r="A246" s="82" t="s">
        <v>57</v>
      </c>
      <c r="K246" s="190" t="e">
        <v>#DIV/0!</v>
      </c>
    </row>
    <row r="247" spans="1:16" x14ac:dyDescent="0.25">
      <c r="A247" s="83" t="s">
        <v>58</v>
      </c>
      <c r="B247" s="83" t="s">
        <v>59</v>
      </c>
      <c r="C247" s="84">
        <v>90888.16</v>
      </c>
      <c r="D247" s="84">
        <v>131167.82999999999</v>
      </c>
      <c r="E247" s="84">
        <v>115611</v>
      </c>
      <c r="F247" s="84">
        <v>115611</v>
      </c>
      <c r="G247" s="84">
        <v>93378.18</v>
      </c>
      <c r="H247" s="84">
        <v>115611</v>
      </c>
      <c r="I247" s="171">
        <v>2.5000000000000001E-2</v>
      </c>
      <c r="J247" s="84">
        <v>118501.27499999999</v>
      </c>
      <c r="K247" s="190">
        <v>2.4999999999999949E-2</v>
      </c>
      <c r="L247" s="84">
        <v>121463.80687499999</v>
      </c>
      <c r="M247" s="84">
        <v>124500.40204687499</v>
      </c>
      <c r="N247" s="84">
        <v>127612.91209804687</v>
      </c>
      <c r="O247" s="84">
        <v>130803.23490049805</v>
      </c>
    </row>
    <row r="248" spans="1:16" x14ac:dyDescent="0.25">
      <c r="B248" s="83" t="s">
        <v>60</v>
      </c>
      <c r="J248" s="84">
        <v>0</v>
      </c>
      <c r="K248" s="190" t="e">
        <v>#DIV/0!</v>
      </c>
      <c r="L248" s="84">
        <v>0</v>
      </c>
      <c r="M248" s="84">
        <v>0</v>
      </c>
      <c r="N248" s="84">
        <v>0</v>
      </c>
      <c r="O248" s="84">
        <v>0</v>
      </c>
    </row>
    <row r="249" spans="1:16" x14ac:dyDescent="0.25">
      <c r="A249" s="83" t="s">
        <v>61</v>
      </c>
      <c r="B249" s="83" t="s">
        <v>62</v>
      </c>
      <c r="C249" s="84">
        <v>95537.279999999999</v>
      </c>
      <c r="D249" s="84">
        <v>92552.99</v>
      </c>
      <c r="E249" s="84">
        <v>95560</v>
      </c>
      <c r="F249" s="84">
        <v>95560</v>
      </c>
      <c r="G249" s="84">
        <v>77483.08</v>
      </c>
      <c r="H249" s="84">
        <v>95560</v>
      </c>
      <c r="J249" s="84">
        <v>97949</v>
      </c>
      <c r="K249" s="190">
        <v>2.5000000000000001E-2</v>
      </c>
      <c r="L249" s="84">
        <v>100397.72500000001</v>
      </c>
      <c r="M249" s="84">
        <v>102907.66812500001</v>
      </c>
      <c r="N249" s="84">
        <v>105480.35982812502</v>
      </c>
      <c r="O249" s="84">
        <v>108117.36882382815</v>
      </c>
    </row>
    <row r="250" spans="1:16" x14ac:dyDescent="0.25">
      <c r="A250" s="83" t="s">
        <v>63</v>
      </c>
      <c r="B250" s="83" t="s">
        <v>64</v>
      </c>
      <c r="C250" s="84">
        <v>0</v>
      </c>
      <c r="D250" s="84">
        <v>17350.95</v>
      </c>
      <c r="E250" s="84">
        <v>62012.5</v>
      </c>
      <c r="F250" s="84">
        <v>62012.5</v>
      </c>
      <c r="G250" s="84">
        <v>59547</v>
      </c>
      <c r="H250" s="84">
        <v>62012.5</v>
      </c>
      <c r="J250" s="84">
        <v>63562.8125</v>
      </c>
      <c r="K250" s="190">
        <v>2.5000000000000001E-2</v>
      </c>
      <c r="L250" s="84">
        <v>65151.8828125</v>
      </c>
      <c r="M250" s="84">
        <v>66780.679882812503</v>
      </c>
      <c r="N250" s="84">
        <v>68450.196879882817</v>
      </c>
      <c r="O250" s="84">
        <v>70161.451801879884</v>
      </c>
    </row>
    <row r="251" spans="1:16" x14ac:dyDescent="0.25">
      <c r="A251" s="83" t="s">
        <v>65</v>
      </c>
      <c r="B251" s="83" t="s">
        <v>6</v>
      </c>
      <c r="C251" s="84">
        <v>0</v>
      </c>
      <c r="D251" s="84">
        <v>0</v>
      </c>
      <c r="E251" s="84">
        <v>0</v>
      </c>
      <c r="F251" s="84">
        <v>0</v>
      </c>
      <c r="G251" s="84">
        <v>0</v>
      </c>
      <c r="H251" s="84">
        <v>0</v>
      </c>
      <c r="J251" s="84">
        <v>0</v>
      </c>
      <c r="K251" s="190" t="e">
        <v>#DIV/0!</v>
      </c>
      <c r="L251" s="84">
        <v>0</v>
      </c>
      <c r="M251" s="84">
        <v>0</v>
      </c>
      <c r="N251" s="84">
        <v>0</v>
      </c>
      <c r="O251" s="84">
        <v>0</v>
      </c>
      <c r="P251" s="103"/>
    </row>
    <row r="252" spans="1:16" x14ac:dyDescent="0.25">
      <c r="A252" s="83" t="s">
        <v>66</v>
      </c>
      <c r="B252" s="83" t="s">
        <v>8</v>
      </c>
      <c r="C252" s="84">
        <v>27041.71</v>
      </c>
      <c r="D252" s="84">
        <v>59715.47</v>
      </c>
      <c r="E252" s="84">
        <v>67376</v>
      </c>
      <c r="F252" s="84">
        <v>67376</v>
      </c>
      <c r="G252" s="84">
        <v>46106.400000000001</v>
      </c>
      <c r="H252" s="84">
        <v>67376</v>
      </c>
      <c r="J252" s="84">
        <v>70525</v>
      </c>
      <c r="K252" s="190">
        <v>4.6737710757539776E-2</v>
      </c>
      <c r="L252" s="84">
        <v>72288.125</v>
      </c>
      <c r="M252" s="84">
        <v>74095.328125</v>
      </c>
      <c r="N252" s="84">
        <v>75947.711328125006</v>
      </c>
      <c r="O252" s="84">
        <v>77846.404111328127</v>
      </c>
    </row>
    <row r="253" spans="1:16" x14ac:dyDescent="0.25">
      <c r="A253" s="83" t="s">
        <v>67</v>
      </c>
      <c r="B253" s="83" t="s">
        <v>10</v>
      </c>
      <c r="C253" s="84">
        <v>2505.25</v>
      </c>
      <c r="D253" s="84">
        <v>2284.37</v>
      </c>
      <c r="E253" s="84">
        <v>2815</v>
      </c>
      <c r="F253" s="84">
        <v>2815</v>
      </c>
      <c r="G253" s="84">
        <v>2325.04</v>
      </c>
      <c r="H253" s="84">
        <v>2815</v>
      </c>
      <c r="J253" s="84">
        <v>3018</v>
      </c>
      <c r="K253" s="190">
        <v>7.211367673179396E-2</v>
      </c>
      <c r="L253" s="84">
        <v>3093.45</v>
      </c>
      <c r="M253" s="84">
        <v>3170.7862499999997</v>
      </c>
      <c r="N253" s="84">
        <v>3250.0559062499997</v>
      </c>
      <c r="O253" s="84">
        <v>3331.3073039062497</v>
      </c>
    </row>
    <row r="254" spans="1:16" x14ac:dyDescent="0.25">
      <c r="A254" s="83" t="s">
        <v>68</v>
      </c>
      <c r="B254" s="83" t="s">
        <v>12</v>
      </c>
      <c r="C254" s="84">
        <v>14053.91</v>
      </c>
      <c r="D254" s="84">
        <v>17738.25</v>
      </c>
      <c r="E254" s="84">
        <v>19350</v>
      </c>
      <c r="F254" s="84">
        <v>19350</v>
      </c>
      <c r="G254" s="84">
        <v>16729.939999999999</v>
      </c>
      <c r="H254" s="84">
        <v>19350</v>
      </c>
      <c r="J254" s="84">
        <v>21421</v>
      </c>
      <c r="K254" s="190">
        <v>0.10702842377260982</v>
      </c>
      <c r="L254" s="84">
        <v>21956.525000000001</v>
      </c>
      <c r="M254" s="84">
        <v>22505.438125000001</v>
      </c>
      <c r="N254" s="84">
        <v>23068.074078124999</v>
      </c>
      <c r="O254" s="84">
        <v>23644.775930078125</v>
      </c>
    </row>
    <row r="255" spans="1:16" x14ac:dyDescent="0.25">
      <c r="A255" s="83" t="s">
        <v>69</v>
      </c>
      <c r="B255" s="83" t="s">
        <v>14</v>
      </c>
      <c r="C255" s="84">
        <v>899.07</v>
      </c>
      <c r="D255" s="84">
        <v>1174.78</v>
      </c>
      <c r="E255" s="84">
        <v>1127.5</v>
      </c>
      <c r="F255" s="84">
        <v>1127.5</v>
      </c>
      <c r="G255" s="84">
        <v>603.16</v>
      </c>
      <c r="H255" s="84">
        <v>723.79199999999992</v>
      </c>
      <c r="J255" s="84">
        <v>0</v>
      </c>
      <c r="K255" s="190">
        <v>-1</v>
      </c>
      <c r="L255" s="84">
        <v>0</v>
      </c>
      <c r="M255" s="84">
        <v>0</v>
      </c>
      <c r="N255" s="84">
        <v>0</v>
      </c>
      <c r="O255" s="84">
        <v>0</v>
      </c>
    </row>
    <row r="256" spans="1:16" x14ac:dyDescent="0.25">
      <c r="A256" s="83" t="s">
        <v>70</v>
      </c>
      <c r="B256" s="83" t="s">
        <v>71</v>
      </c>
      <c r="C256" s="84">
        <v>44.88</v>
      </c>
      <c r="D256" s="84">
        <v>83.15</v>
      </c>
      <c r="E256" s="84">
        <v>0</v>
      </c>
      <c r="F256" s="84">
        <v>0</v>
      </c>
      <c r="G256" s="84">
        <v>0</v>
      </c>
      <c r="H256" s="84">
        <v>0</v>
      </c>
      <c r="J256" s="84">
        <v>0</v>
      </c>
      <c r="K256" s="190" t="e">
        <v>#DIV/0!</v>
      </c>
      <c r="L256" s="84">
        <v>0</v>
      </c>
      <c r="M256" s="84">
        <v>0</v>
      </c>
      <c r="N256" s="84">
        <v>0</v>
      </c>
      <c r="O256" s="84">
        <v>0</v>
      </c>
    </row>
    <row r="257" spans="1:15" x14ac:dyDescent="0.25">
      <c r="A257" s="83" t="s">
        <v>72</v>
      </c>
      <c r="B257" s="83" t="s">
        <v>73</v>
      </c>
      <c r="C257" s="84">
        <v>54000</v>
      </c>
      <c r="D257" s="84">
        <v>63918.75</v>
      </c>
      <c r="E257" s="84">
        <v>40000</v>
      </c>
      <c r="F257" s="84">
        <v>40000</v>
      </c>
      <c r="G257" s="84">
        <v>4700</v>
      </c>
      <c r="H257" s="84">
        <v>40000</v>
      </c>
      <c r="J257" s="84">
        <v>40000</v>
      </c>
      <c r="K257" s="190">
        <v>0</v>
      </c>
      <c r="L257" s="84">
        <v>40000</v>
      </c>
      <c r="M257" s="84">
        <v>40000</v>
      </c>
      <c r="N257" s="84">
        <v>40000</v>
      </c>
      <c r="O257" s="84">
        <v>40000</v>
      </c>
    </row>
    <row r="258" spans="1:15" x14ac:dyDescent="0.25">
      <c r="A258" s="83" t="s">
        <v>74</v>
      </c>
      <c r="B258" s="83" t="s">
        <v>75</v>
      </c>
      <c r="C258" s="84">
        <v>1494.21</v>
      </c>
      <c r="D258" s="84">
        <v>1554.23</v>
      </c>
      <c r="E258" s="84">
        <v>1700</v>
      </c>
      <c r="F258" s="84">
        <v>1700</v>
      </c>
      <c r="G258" s="84">
        <v>1652.05</v>
      </c>
      <c r="H258" s="84">
        <v>1982.4599999999998</v>
      </c>
      <c r="J258" s="84">
        <v>2400</v>
      </c>
      <c r="K258" s="190">
        <v>0.21061711207287925</v>
      </c>
      <c r="L258" s="84">
        <v>2400</v>
      </c>
      <c r="M258" s="84">
        <v>2400</v>
      </c>
      <c r="N258" s="84">
        <v>2400</v>
      </c>
      <c r="O258" s="84">
        <v>2400</v>
      </c>
    </row>
    <row r="259" spans="1:15" x14ac:dyDescent="0.25">
      <c r="A259" s="83" t="s">
        <v>76</v>
      </c>
      <c r="B259" s="83" t="s">
        <v>77</v>
      </c>
      <c r="C259" s="84">
        <v>0</v>
      </c>
      <c r="D259" s="84">
        <v>0</v>
      </c>
      <c r="E259" s="84">
        <v>100</v>
      </c>
      <c r="F259" s="84">
        <v>100</v>
      </c>
      <c r="G259" s="84">
        <v>0</v>
      </c>
      <c r="H259" s="84">
        <v>0</v>
      </c>
      <c r="J259" s="84">
        <v>0</v>
      </c>
      <c r="K259" s="190" t="e">
        <v>#DIV/0!</v>
      </c>
      <c r="L259" s="84">
        <v>0</v>
      </c>
      <c r="M259" s="84">
        <v>0</v>
      </c>
      <c r="N259" s="84">
        <v>0</v>
      </c>
      <c r="O259" s="84">
        <v>0</v>
      </c>
    </row>
    <row r="260" spans="1:15" x14ac:dyDescent="0.25">
      <c r="A260" s="83" t="s">
        <v>78</v>
      </c>
      <c r="B260" s="83" t="s">
        <v>20</v>
      </c>
      <c r="C260" s="84">
        <v>313.64999999999998</v>
      </c>
      <c r="D260" s="84">
        <v>497.29</v>
      </c>
      <c r="E260" s="84">
        <v>600</v>
      </c>
      <c r="F260" s="84">
        <v>600</v>
      </c>
      <c r="G260" s="84">
        <v>863.84</v>
      </c>
      <c r="H260" s="84">
        <v>1036.6079999999999</v>
      </c>
      <c r="J260" s="84">
        <v>600</v>
      </c>
      <c r="K260" s="190">
        <v>-0.4211891090942767</v>
      </c>
      <c r="L260" s="84">
        <v>600</v>
      </c>
      <c r="M260" s="84">
        <v>600</v>
      </c>
      <c r="N260" s="84">
        <v>600</v>
      </c>
      <c r="O260" s="84">
        <v>600</v>
      </c>
    </row>
    <row r="261" spans="1:15" x14ac:dyDescent="0.25">
      <c r="A261" s="83" t="s">
        <v>79</v>
      </c>
      <c r="B261" s="83" t="s">
        <v>80</v>
      </c>
      <c r="C261" s="84">
        <v>0</v>
      </c>
      <c r="D261" s="84">
        <v>0</v>
      </c>
      <c r="E261" s="84">
        <v>500</v>
      </c>
      <c r="F261" s="84">
        <v>500</v>
      </c>
      <c r="G261" s="84">
        <v>0</v>
      </c>
      <c r="H261" s="84">
        <v>0</v>
      </c>
      <c r="J261" s="84">
        <v>0</v>
      </c>
      <c r="K261" s="190" t="e">
        <v>#DIV/0!</v>
      </c>
      <c r="L261" s="84">
        <v>0</v>
      </c>
      <c r="M261" s="84">
        <v>0</v>
      </c>
      <c r="N261" s="84">
        <v>0</v>
      </c>
      <c r="O261" s="84">
        <v>0</v>
      </c>
    </row>
    <row r="262" spans="1:15" x14ac:dyDescent="0.25">
      <c r="A262" s="83" t="s">
        <v>81</v>
      </c>
      <c r="B262" s="83" t="s">
        <v>786</v>
      </c>
      <c r="C262" s="84">
        <v>6021</v>
      </c>
      <c r="D262" s="84">
        <v>6021</v>
      </c>
      <c r="E262" s="84">
        <v>6500</v>
      </c>
      <c r="F262" s="84">
        <v>6500</v>
      </c>
      <c r="G262" s="84">
        <v>6321</v>
      </c>
      <c r="H262" s="84">
        <v>7585.2000000000007</v>
      </c>
      <c r="J262" s="84">
        <v>6500</v>
      </c>
      <c r="K262" s="190">
        <v>-0.14306807994515644</v>
      </c>
      <c r="L262" s="84">
        <v>6500</v>
      </c>
      <c r="M262" s="84">
        <v>6500</v>
      </c>
      <c r="N262" s="84">
        <v>6500</v>
      </c>
      <c r="O262" s="84">
        <v>6500</v>
      </c>
    </row>
    <row r="263" spans="1:15" x14ac:dyDescent="0.25">
      <c r="A263" s="83" t="s">
        <v>82</v>
      </c>
      <c r="B263" s="83" t="s">
        <v>24</v>
      </c>
      <c r="C263" s="84">
        <v>219.27</v>
      </c>
      <c r="D263" s="84">
        <v>147.72</v>
      </c>
      <c r="G263" s="84">
        <v>0</v>
      </c>
      <c r="H263" s="84">
        <v>0</v>
      </c>
      <c r="K263" s="190" t="e">
        <v>#DIV/0!</v>
      </c>
    </row>
    <row r="264" spans="1:15" x14ac:dyDescent="0.25">
      <c r="A264" s="83" t="s">
        <v>83</v>
      </c>
      <c r="B264" s="83" t="s">
        <v>26</v>
      </c>
      <c r="C264" s="84">
        <v>565</v>
      </c>
      <c r="D264" s="84">
        <v>985</v>
      </c>
      <c r="E264" s="84">
        <v>400</v>
      </c>
      <c r="F264" s="84">
        <v>400</v>
      </c>
      <c r="G264" s="84">
        <v>75</v>
      </c>
      <c r="H264" s="84">
        <v>90</v>
      </c>
      <c r="J264" s="84">
        <v>400</v>
      </c>
      <c r="K264" s="190">
        <v>3.4444444444444446</v>
      </c>
      <c r="L264" s="84">
        <v>400</v>
      </c>
      <c r="M264" s="84">
        <v>400</v>
      </c>
      <c r="N264" s="84">
        <v>400</v>
      </c>
      <c r="O264" s="84">
        <v>400</v>
      </c>
    </row>
    <row r="265" spans="1:15" x14ac:dyDescent="0.25">
      <c r="A265" s="83" t="s">
        <v>84</v>
      </c>
      <c r="B265" s="83" t="s">
        <v>85</v>
      </c>
      <c r="C265" s="84">
        <v>2475.2199999999998</v>
      </c>
      <c r="D265" s="84">
        <v>2767.85</v>
      </c>
      <c r="E265" s="84">
        <v>2000</v>
      </c>
      <c r="F265" s="84">
        <v>2000</v>
      </c>
      <c r="G265" s="84">
        <v>2922.41</v>
      </c>
      <c r="H265" s="84">
        <v>3506.8919999999998</v>
      </c>
      <c r="J265" s="84">
        <v>2000</v>
      </c>
      <c r="K265" s="190">
        <v>-0.42969444168796755</v>
      </c>
      <c r="L265" s="84">
        <v>2000</v>
      </c>
      <c r="M265" s="84">
        <v>2000</v>
      </c>
      <c r="N265" s="84">
        <v>2000</v>
      </c>
      <c r="O265" s="84">
        <v>2000</v>
      </c>
    </row>
    <row r="266" spans="1:15" x14ac:dyDescent="0.25">
      <c r="A266" s="83" t="s">
        <v>86</v>
      </c>
      <c r="B266" s="83" t="s">
        <v>50</v>
      </c>
      <c r="C266" s="84">
        <v>29442.11</v>
      </c>
      <c r="D266" s="84">
        <v>31527.59</v>
      </c>
      <c r="E266" s="84">
        <v>0</v>
      </c>
      <c r="F266" s="84">
        <v>0</v>
      </c>
      <c r="G266" s="84">
        <v>0</v>
      </c>
      <c r="H266" s="84">
        <v>0</v>
      </c>
      <c r="J266" s="84">
        <v>0</v>
      </c>
      <c r="K266" s="190" t="e">
        <v>#DIV/0!</v>
      </c>
      <c r="L266" s="84">
        <v>0</v>
      </c>
      <c r="M266" s="84">
        <v>0</v>
      </c>
      <c r="N266" s="84">
        <v>0</v>
      </c>
      <c r="O266" s="84">
        <v>0</v>
      </c>
    </row>
    <row r="267" spans="1:15" x14ac:dyDescent="0.25">
      <c r="A267" s="83" t="s">
        <v>87</v>
      </c>
      <c r="B267" s="83" t="s">
        <v>30</v>
      </c>
      <c r="C267" s="84">
        <v>3853.71</v>
      </c>
      <c r="D267" s="84">
        <v>4376.57</v>
      </c>
      <c r="E267" s="84">
        <v>9200</v>
      </c>
      <c r="F267" s="84">
        <v>9200</v>
      </c>
      <c r="G267" s="84">
        <v>8582.8700000000008</v>
      </c>
      <c r="H267" s="84">
        <v>10299.444</v>
      </c>
      <c r="J267" s="84">
        <v>9200</v>
      </c>
      <c r="K267" s="190">
        <v>-0.10674789823606008</v>
      </c>
      <c r="L267" s="84">
        <v>9200</v>
      </c>
      <c r="M267" s="84">
        <v>9200</v>
      </c>
      <c r="N267" s="84">
        <v>9200</v>
      </c>
      <c r="O267" s="84">
        <v>9200</v>
      </c>
    </row>
    <row r="268" spans="1:15" x14ac:dyDescent="0.25">
      <c r="A268" s="83" t="s">
        <v>88</v>
      </c>
      <c r="B268" s="83" t="s">
        <v>32</v>
      </c>
      <c r="C268" s="84">
        <v>0</v>
      </c>
      <c r="D268" s="84">
        <v>0</v>
      </c>
      <c r="G268" s="84">
        <v>0</v>
      </c>
      <c r="H268" s="84">
        <v>0</v>
      </c>
      <c r="K268" s="190" t="e">
        <v>#DIV/0!</v>
      </c>
      <c r="L268" s="84">
        <v>0</v>
      </c>
      <c r="M268" s="84">
        <v>0</v>
      </c>
      <c r="N268" s="84">
        <v>0</v>
      </c>
      <c r="O268" s="84">
        <v>0</v>
      </c>
    </row>
    <row r="269" spans="1:15" x14ac:dyDescent="0.25">
      <c r="A269" s="172"/>
      <c r="B269" s="172" t="s">
        <v>33</v>
      </c>
      <c r="C269" s="173">
        <v>329354.43000000005</v>
      </c>
      <c r="D269" s="173">
        <v>433863.79</v>
      </c>
      <c r="E269" s="173">
        <v>424852</v>
      </c>
      <c r="F269" s="173">
        <v>424852</v>
      </c>
      <c r="G269" s="173">
        <v>321289.96999999997</v>
      </c>
      <c r="H269" s="173">
        <v>427948.89600000007</v>
      </c>
      <c r="I269" s="173">
        <v>2.5000000000000001E-2</v>
      </c>
      <c r="J269" s="173">
        <v>436077.08750000002</v>
      </c>
      <c r="K269" s="190">
        <v>1.8993369479331373E-2</v>
      </c>
      <c r="L269" s="173">
        <v>445451.51468750002</v>
      </c>
      <c r="M269" s="173">
        <v>455060.30255468749</v>
      </c>
      <c r="N269" s="173">
        <v>464909.3101185548</v>
      </c>
      <c r="O269" s="173">
        <v>475004.54287151853</v>
      </c>
    </row>
    <row r="270" spans="1:15" x14ac:dyDescent="0.25">
      <c r="C270" s="83"/>
      <c r="D270" s="83"/>
      <c r="E270" s="83"/>
      <c r="F270" s="83"/>
      <c r="I270" s="100"/>
      <c r="J270" s="83"/>
      <c r="K270" s="190" t="e">
        <v>#DIV/0!</v>
      </c>
      <c r="L270" s="83"/>
      <c r="M270" s="83"/>
      <c r="N270" s="83"/>
      <c r="O270" s="83"/>
    </row>
    <row r="271" spans="1:15" x14ac:dyDescent="0.25">
      <c r="A271" s="82" t="s">
        <v>89</v>
      </c>
      <c r="K271" s="190" t="e">
        <v>#DIV/0!</v>
      </c>
    </row>
    <row r="272" spans="1:15" x14ac:dyDescent="0.25">
      <c r="A272" s="83" t="s">
        <v>90</v>
      </c>
      <c r="B272" s="83" t="s">
        <v>91</v>
      </c>
      <c r="C272" s="84">
        <v>0</v>
      </c>
      <c r="D272" s="84">
        <v>0</v>
      </c>
      <c r="E272" s="84">
        <v>500</v>
      </c>
      <c r="F272" s="84">
        <v>500</v>
      </c>
      <c r="G272" s="84">
        <v>0</v>
      </c>
      <c r="H272" s="84">
        <v>500</v>
      </c>
      <c r="I272" s="171">
        <v>2.5000000000000001E-2</v>
      </c>
      <c r="J272" s="84">
        <v>500</v>
      </c>
      <c r="K272" s="190">
        <v>0</v>
      </c>
      <c r="L272" s="84">
        <v>500</v>
      </c>
      <c r="M272" s="84">
        <v>500</v>
      </c>
      <c r="N272" s="84">
        <v>500</v>
      </c>
      <c r="O272" s="84">
        <v>500</v>
      </c>
    </row>
    <row r="273" spans="1:15" x14ac:dyDescent="0.25">
      <c r="A273" s="83" t="s">
        <v>92</v>
      </c>
      <c r="B273" s="83" t="s">
        <v>12</v>
      </c>
      <c r="C273" s="84">
        <v>0</v>
      </c>
      <c r="D273" s="84">
        <v>0</v>
      </c>
      <c r="E273" s="84">
        <v>50</v>
      </c>
      <c r="F273" s="84">
        <v>50</v>
      </c>
      <c r="G273" s="84">
        <v>0</v>
      </c>
      <c r="H273" s="84">
        <v>50</v>
      </c>
      <c r="J273" s="84">
        <v>50</v>
      </c>
      <c r="K273" s="190">
        <v>0</v>
      </c>
      <c r="L273" s="84">
        <v>50</v>
      </c>
      <c r="M273" s="84">
        <v>50</v>
      </c>
      <c r="N273" s="84">
        <v>50</v>
      </c>
      <c r="O273" s="84">
        <v>50</v>
      </c>
    </row>
    <row r="274" spans="1:15" x14ac:dyDescent="0.25">
      <c r="A274" s="83" t="s">
        <v>93</v>
      </c>
      <c r="B274" s="83" t="s">
        <v>14</v>
      </c>
      <c r="C274" s="84">
        <v>0</v>
      </c>
      <c r="D274" s="84">
        <v>0</v>
      </c>
      <c r="E274" s="84">
        <v>0</v>
      </c>
      <c r="F274" s="84">
        <v>0</v>
      </c>
      <c r="G274" s="84">
        <v>0</v>
      </c>
      <c r="H274" s="84">
        <v>0</v>
      </c>
      <c r="J274" s="84">
        <v>0</v>
      </c>
      <c r="K274" s="190" t="e">
        <v>#DIV/0!</v>
      </c>
      <c r="L274" s="84">
        <v>0</v>
      </c>
      <c r="M274" s="84">
        <v>0</v>
      </c>
      <c r="N274" s="84">
        <v>0</v>
      </c>
      <c r="O274" s="84">
        <v>0</v>
      </c>
    </row>
    <row r="275" spans="1:15" x14ac:dyDescent="0.25">
      <c r="A275" s="83" t="s">
        <v>94</v>
      </c>
      <c r="B275" s="83" t="s">
        <v>75</v>
      </c>
      <c r="C275" s="84">
        <v>0</v>
      </c>
      <c r="D275" s="84">
        <v>0</v>
      </c>
      <c r="E275" s="84">
        <v>0</v>
      </c>
      <c r="F275" s="84">
        <v>0</v>
      </c>
      <c r="G275" s="84">
        <v>0</v>
      </c>
      <c r="H275" s="84">
        <v>0</v>
      </c>
      <c r="J275" s="84">
        <v>0</v>
      </c>
      <c r="K275" s="190" t="e">
        <v>#DIV/0!</v>
      </c>
      <c r="L275" s="84">
        <v>0</v>
      </c>
      <c r="M275" s="84">
        <v>0</v>
      </c>
      <c r="N275" s="84">
        <v>0</v>
      </c>
      <c r="O275" s="84">
        <v>0</v>
      </c>
    </row>
    <row r="276" spans="1:15" x14ac:dyDescent="0.25">
      <c r="A276" s="83" t="s">
        <v>95</v>
      </c>
      <c r="B276" s="83" t="s">
        <v>77</v>
      </c>
      <c r="C276" s="84">
        <v>13.67</v>
      </c>
      <c r="D276" s="84">
        <v>0</v>
      </c>
      <c r="E276" s="84">
        <v>100</v>
      </c>
      <c r="F276" s="84">
        <v>100</v>
      </c>
      <c r="G276" s="84">
        <v>0</v>
      </c>
      <c r="H276" s="84">
        <v>0</v>
      </c>
      <c r="J276" s="84">
        <v>0</v>
      </c>
      <c r="K276" s="190" t="e">
        <v>#DIV/0!</v>
      </c>
      <c r="L276" s="84">
        <v>0</v>
      </c>
      <c r="M276" s="84">
        <v>0</v>
      </c>
      <c r="N276" s="84">
        <v>0</v>
      </c>
      <c r="O276" s="84">
        <v>0</v>
      </c>
    </row>
    <row r="277" spans="1:15" x14ac:dyDescent="0.25">
      <c r="A277" s="83" t="s">
        <v>96</v>
      </c>
      <c r="B277" s="83" t="s">
        <v>80</v>
      </c>
      <c r="C277" s="84">
        <v>0</v>
      </c>
      <c r="D277" s="84">
        <v>0</v>
      </c>
      <c r="E277" s="84">
        <v>0</v>
      </c>
      <c r="F277" s="84">
        <v>0</v>
      </c>
      <c r="G277" s="84">
        <v>0</v>
      </c>
      <c r="H277" s="84">
        <v>0</v>
      </c>
      <c r="J277" s="84">
        <v>0</v>
      </c>
      <c r="K277" s="190" t="e">
        <v>#DIV/0!</v>
      </c>
      <c r="L277" s="84">
        <v>0</v>
      </c>
      <c r="M277" s="84">
        <v>0</v>
      </c>
      <c r="N277" s="84">
        <v>0</v>
      </c>
      <c r="O277" s="84">
        <v>0</v>
      </c>
    </row>
    <row r="278" spans="1:15" x14ac:dyDescent="0.25">
      <c r="A278" s="83" t="s">
        <v>97</v>
      </c>
      <c r="B278" s="83" t="s">
        <v>22</v>
      </c>
      <c r="C278" s="84">
        <v>0</v>
      </c>
      <c r="D278" s="84">
        <v>0</v>
      </c>
      <c r="E278" s="84">
        <v>0</v>
      </c>
      <c r="F278" s="84">
        <v>0</v>
      </c>
      <c r="G278" s="84">
        <v>0</v>
      </c>
      <c r="H278" s="84">
        <v>0</v>
      </c>
      <c r="J278" s="84">
        <v>0</v>
      </c>
      <c r="K278" s="190" t="e">
        <v>#DIV/0!</v>
      </c>
      <c r="L278" s="84">
        <v>0</v>
      </c>
      <c r="M278" s="84">
        <v>0</v>
      </c>
      <c r="N278" s="84">
        <v>0</v>
      </c>
      <c r="O278" s="84">
        <v>0</v>
      </c>
    </row>
    <row r="279" spans="1:15" x14ac:dyDescent="0.25">
      <c r="A279" s="83" t="s">
        <v>98</v>
      </c>
      <c r="B279" s="83" t="s">
        <v>24</v>
      </c>
      <c r="C279" s="84">
        <v>0.56000000000000005</v>
      </c>
      <c r="D279" s="84">
        <v>0.36</v>
      </c>
      <c r="E279" s="84">
        <v>0</v>
      </c>
      <c r="F279" s="84">
        <v>0</v>
      </c>
      <c r="G279" s="84">
        <v>0</v>
      </c>
      <c r="H279" s="84">
        <v>0</v>
      </c>
      <c r="J279" s="84">
        <v>0</v>
      </c>
      <c r="K279" s="190" t="e">
        <v>#DIV/0!</v>
      </c>
      <c r="L279" s="84">
        <v>0</v>
      </c>
      <c r="M279" s="84">
        <v>0</v>
      </c>
      <c r="N279" s="84">
        <v>0</v>
      </c>
      <c r="O279" s="84">
        <v>0</v>
      </c>
    </row>
    <row r="280" spans="1:15" x14ac:dyDescent="0.25">
      <c r="A280" s="83" t="s">
        <v>99</v>
      </c>
      <c r="B280" s="83" t="s">
        <v>50</v>
      </c>
      <c r="C280" s="84">
        <v>7297.16</v>
      </c>
      <c r="D280" s="84">
        <v>7218.55</v>
      </c>
      <c r="E280" s="84">
        <v>17500</v>
      </c>
      <c r="F280" s="84">
        <v>17500</v>
      </c>
      <c r="G280" s="84">
        <v>16642</v>
      </c>
      <c r="H280" s="84">
        <v>17500</v>
      </c>
      <c r="J280" s="84">
        <v>17500</v>
      </c>
      <c r="K280" s="190">
        <v>0</v>
      </c>
      <c r="L280" s="84">
        <v>17500</v>
      </c>
      <c r="M280" s="84">
        <v>17500</v>
      </c>
      <c r="N280" s="84">
        <v>17500</v>
      </c>
      <c r="O280" s="84">
        <v>17500</v>
      </c>
    </row>
    <row r="281" spans="1:15" x14ac:dyDescent="0.25">
      <c r="A281" s="83" t="s">
        <v>100</v>
      </c>
      <c r="B281" s="83" t="s">
        <v>101</v>
      </c>
      <c r="C281" s="84">
        <v>420</v>
      </c>
      <c r="D281" s="84">
        <v>663.6</v>
      </c>
      <c r="E281" s="84">
        <v>450</v>
      </c>
      <c r="F281" s="84">
        <v>450</v>
      </c>
      <c r="G281" s="84">
        <v>909.45</v>
      </c>
      <c r="H281" s="84">
        <v>1091.3400000000001</v>
      </c>
      <c r="J281" s="84">
        <v>450</v>
      </c>
      <c r="K281" s="190">
        <v>-0.5876628731650998</v>
      </c>
      <c r="L281" s="84">
        <v>450</v>
      </c>
      <c r="M281" s="84">
        <v>450</v>
      </c>
      <c r="N281" s="84">
        <v>450</v>
      </c>
      <c r="O281" s="84">
        <v>450</v>
      </c>
    </row>
    <row r="282" spans="1:15" x14ac:dyDescent="0.25">
      <c r="A282" s="83" t="s">
        <v>102</v>
      </c>
      <c r="B282" s="83" t="s">
        <v>30</v>
      </c>
      <c r="C282" s="84">
        <v>0</v>
      </c>
      <c r="D282" s="84">
        <v>0</v>
      </c>
      <c r="E282" s="84">
        <v>0</v>
      </c>
      <c r="F282" s="84">
        <v>0</v>
      </c>
      <c r="G282" s="84">
        <v>0</v>
      </c>
      <c r="H282" s="84">
        <v>0</v>
      </c>
      <c r="J282" s="84">
        <v>0</v>
      </c>
      <c r="K282" s="190" t="e">
        <v>#DIV/0!</v>
      </c>
      <c r="L282" s="84">
        <v>0</v>
      </c>
      <c r="M282" s="84">
        <v>0</v>
      </c>
      <c r="N282" s="84">
        <v>0</v>
      </c>
      <c r="O282" s="84">
        <v>0</v>
      </c>
    </row>
    <row r="283" spans="1:15" x14ac:dyDescent="0.25">
      <c r="A283" s="172"/>
      <c r="B283" s="172" t="s">
        <v>33</v>
      </c>
      <c r="C283" s="173">
        <v>7731.3899999999994</v>
      </c>
      <c r="D283" s="173">
        <v>7882.51</v>
      </c>
      <c r="E283" s="173">
        <v>18600</v>
      </c>
      <c r="F283" s="173">
        <v>18600</v>
      </c>
      <c r="G283" s="173">
        <v>17551.45</v>
      </c>
      <c r="H283" s="173">
        <v>19141.34</v>
      </c>
      <c r="I283" s="173">
        <v>2.5000000000000001E-2</v>
      </c>
      <c r="J283" s="173">
        <v>18500</v>
      </c>
      <c r="K283" s="190">
        <v>-3.3505491256098065E-2</v>
      </c>
      <c r="L283" s="173">
        <v>18500</v>
      </c>
      <c r="M283" s="173">
        <v>18500</v>
      </c>
      <c r="N283" s="173">
        <v>18500</v>
      </c>
      <c r="O283" s="173">
        <v>18500</v>
      </c>
    </row>
    <row r="284" spans="1:15" x14ac:dyDescent="0.25">
      <c r="C284" s="83"/>
      <c r="D284" s="83"/>
      <c r="E284" s="103"/>
      <c r="F284" s="83"/>
      <c r="I284" s="100"/>
      <c r="J284" s="83"/>
      <c r="K284" s="190" t="e">
        <v>#DIV/0!</v>
      </c>
      <c r="L284" s="83"/>
      <c r="M284" s="83"/>
      <c r="N284" s="83"/>
      <c r="O284" s="83"/>
    </row>
    <row r="285" spans="1:15" x14ac:dyDescent="0.25">
      <c r="A285" s="82" t="s">
        <v>103</v>
      </c>
      <c r="K285" s="190" t="e">
        <v>#DIV/0!</v>
      </c>
    </row>
    <row r="286" spans="1:15" x14ac:dyDescent="0.25">
      <c r="A286" s="83" t="s">
        <v>104</v>
      </c>
      <c r="B286" s="83" t="s">
        <v>258</v>
      </c>
      <c r="C286" s="84">
        <v>0</v>
      </c>
      <c r="D286" s="84">
        <v>4510</v>
      </c>
      <c r="E286" s="84">
        <v>10000</v>
      </c>
      <c r="F286" s="84">
        <v>10000</v>
      </c>
      <c r="G286" s="84">
        <v>18719.169999999998</v>
      </c>
      <c r="H286" s="84">
        <v>22463.004000000001</v>
      </c>
      <c r="I286" s="171">
        <v>2.5000000000000001E-2</v>
      </c>
      <c r="J286" s="84">
        <v>10000</v>
      </c>
      <c r="K286" s="190">
        <v>-0.5548235667856356</v>
      </c>
      <c r="L286" s="84">
        <v>10000</v>
      </c>
      <c r="M286" s="84">
        <v>10000</v>
      </c>
      <c r="N286" s="84">
        <v>10000</v>
      </c>
      <c r="O286" s="84">
        <v>10000</v>
      </c>
    </row>
    <row r="287" spans="1:15" x14ac:dyDescent="0.25">
      <c r="A287" s="83" t="s">
        <v>105</v>
      </c>
      <c r="B287" s="83" t="s">
        <v>106</v>
      </c>
      <c r="C287" s="84">
        <v>125168.65</v>
      </c>
      <c r="D287" s="84">
        <v>117714.06</v>
      </c>
      <c r="E287" s="84">
        <v>110000</v>
      </c>
      <c r="F287" s="84">
        <v>110000</v>
      </c>
      <c r="G287" s="84">
        <v>80690.13</v>
      </c>
      <c r="H287" s="84">
        <v>96828.156000000017</v>
      </c>
      <c r="J287" s="189">
        <v>100000</v>
      </c>
      <c r="K287" s="190">
        <v>3.2757455383122053E-2</v>
      </c>
      <c r="L287" s="84">
        <v>100000</v>
      </c>
      <c r="M287" s="84">
        <v>100000</v>
      </c>
      <c r="N287" s="84">
        <v>100000</v>
      </c>
      <c r="O287" s="84">
        <v>100000</v>
      </c>
    </row>
    <row r="288" spans="1:15" x14ac:dyDescent="0.25">
      <c r="A288" s="83" t="s">
        <v>107</v>
      </c>
      <c r="B288" s="83" t="s">
        <v>50</v>
      </c>
      <c r="C288" s="84">
        <v>2591</v>
      </c>
      <c r="D288" s="84">
        <v>13226.5</v>
      </c>
      <c r="E288" s="84">
        <v>10000</v>
      </c>
      <c r="F288" s="84">
        <v>10000</v>
      </c>
      <c r="G288" s="84">
        <v>0</v>
      </c>
      <c r="H288" s="84">
        <v>0</v>
      </c>
      <c r="J288" s="84">
        <v>10000</v>
      </c>
      <c r="K288" s="190" t="e">
        <v>#DIV/0!</v>
      </c>
      <c r="L288" s="84">
        <v>10000</v>
      </c>
      <c r="M288" s="84">
        <v>10000</v>
      </c>
      <c r="N288" s="84">
        <v>10000</v>
      </c>
      <c r="O288" s="84">
        <v>10000</v>
      </c>
    </row>
    <row r="289" spans="1:15" x14ac:dyDescent="0.25">
      <c r="A289" s="172"/>
      <c r="B289" s="172" t="s">
        <v>33</v>
      </c>
      <c r="C289" s="173">
        <v>127759.65</v>
      </c>
      <c r="D289" s="173">
        <v>135450.56</v>
      </c>
      <c r="E289" s="173">
        <v>130000</v>
      </c>
      <c r="F289" s="173">
        <v>130000</v>
      </c>
      <c r="G289" s="173">
        <v>99409.3</v>
      </c>
      <c r="H289" s="173">
        <v>119291.16000000002</v>
      </c>
      <c r="I289" s="173">
        <v>2.5000000000000001E-2</v>
      </c>
      <c r="J289" s="173">
        <v>120000</v>
      </c>
      <c r="K289" s="190">
        <v>5.9420999846089336E-3</v>
      </c>
      <c r="L289" s="173">
        <v>120000</v>
      </c>
      <c r="M289" s="173">
        <v>120000</v>
      </c>
      <c r="N289" s="173">
        <v>120000</v>
      </c>
      <c r="O289" s="173">
        <v>120000</v>
      </c>
    </row>
    <row r="290" spans="1:15" x14ac:dyDescent="0.25">
      <c r="C290" s="83"/>
      <c r="D290" s="83"/>
      <c r="E290" s="83"/>
      <c r="F290" s="83"/>
      <c r="I290" s="100"/>
      <c r="J290" s="83"/>
      <c r="K290" s="190" t="e">
        <v>#DIV/0!</v>
      </c>
      <c r="L290" s="83"/>
      <c r="M290" s="83"/>
      <c r="N290" s="83"/>
      <c r="O290" s="83"/>
    </row>
    <row r="291" spans="1:15" x14ac:dyDescent="0.25">
      <c r="A291" s="82" t="s">
        <v>108</v>
      </c>
      <c r="K291" s="190" t="e">
        <v>#DIV/0!</v>
      </c>
    </row>
    <row r="292" spans="1:15" x14ac:dyDescent="0.25">
      <c r="A292" s="83" t="s">
        <v>109</v>
      </c>
      <c r="B292" s="83" t="s">
        <v>110</v>
      </c>
      <c r="C292" s="84">
        <v>79456.77</v>
      </c>
      <c r="D292" s="84">
        <v>83399.56</v>
      </c>
      <c r="E292" s="84">
        <v>82242.330499999996</v>
      </c>
      <c r="F292" s="84">
        <v>82242.330499999996</v>
      </c>
      <c r="G292" s="84">
        <v>66426.58</v>
      </c>
      <c r="H292" s="84">
        <v>82242.330499999996</v>
      </c>
      <c r="I292" s="171">
        <v>2.5000000000000001E-2</v>
      </c>
      <c r="J292" s="84">
        <v>86500</v>
      </c>
      <c r="K292" s="190">
        <v>5.176980606112571E-2</v>
      </c>
      <c r="L292" s="84">
        <v>88662.499999999985</v>
      </c>
      <c r="M292" s="84">
        <v>90879.062499999971</v>
      </c>
      <c r="N292" s="84">
        <v>93151.039062499956</v>
      </c>
      <c r="O292" s="84">
        <v>95479.815039062451</v>
      </c>
    </row>
    <row r="293" spans="1:15" x14ac:dyDescent="0.25">
      <c r="A293" s="83" t="s">
        <v>111</v>
      </c>
      <c r="B293" s="83" t="s">
        <v>112</v>
      </c>
      <c r="C293" s="84">
        <v>32126.77</v>
      </c>
      <c r="D293" s="84">
        <v>41871.800000000003</v>
      </c>
      <c r="E293" s="84">
        <v>55000</v>
      </c>
      <c r="F293" s="84">
        <v>55000</v>
      </c>
      <c r="G293" s="84">
        <v>45527.08</v>
      </c>
      <c r="H293" s="84">
        <v>55000</v>
      </c>
      <c r="J293" s="84">
        <v>60000</v>
      </c>
      <c r="K293" s="190">
        <v>9.0909090909090912E-2</v>
      </c>
      <c r="L293" s="84">
        <v>61499.999999999993</v>
      </c>
      <c r="M293" s="84">
        <v>63037.499999999985</v>
      </c>
      <c r="N293" s="84">
        <v>64613.437499999978</v>
      </c>
      <c r="O293" s="84">
        <v>66228.773437499971</v>
      </c>
    </row>
    <row r="294" spans="1:15" x14ac:dyDescent="0.25">
      <c r="A294" s="83" t="s">
        <v>113</v>
      </c>
      <c r="B294" s="83" t="s">
        <v>6</v>
      </c>
      <c r="C294" s="84">
        <v>0</v>
      </c>
      <c r="D294" s="84">
        <v>0</v>
      </c>
      <c r="E294" s="84">
        <v>0</v>
      </c>
      <c r="F294" s="84">
        <v>0</v>
      </c>
      <c r="G294" s="84">
        <v>0</v>
      </c>
      <c r="H294" s="84">
        <v>0</v>
      </c>
      <c r="J294" s="84">
        <v>0</v>
      </c>
      <c r="K294" s="190" t="e">
        <v>#DIV/0!</v>
      </c>
      <c r="L294" s="84">
        <v>0</v>
      </c>
      <c r="M294" s="84">
        <v>0</v>
      </c>
      <c r="N294" s="84">
        <v>0</v>
      </c>
      <c r="O294" s="84">
        <v>0</v>
      </c>
    </row>
    <row r="295" spans="1:15" x14ac:dyDescent="0.25">
      <c r="A295" s="83" t="s">
        <v>114</v>
      </c>
      <c r="B295" s="83" t="s">
        <v>8</v>
      </c>
      <c r="C295" s="84">
        <v>12343.38</v>
      </c>
      <c r="D295" s="84">
        <v>26477.7</v>
      </c>
      <c r="E295" s="84">
        <v>33200</v>
      </c>
      <c r="F295" s="84">
        <v>33200</v>
      </c>
      <c r="G295" s="84">
        <v>32477</v>
      </c>
      <c r="H295" s="84">
        <v>33200</v>
      </c>
      <c r="J295" s="84">
        <v>40574</v>
      </c>
      <c r="K295" s="190">
        <v>0.22210843373493977</v>
      </c>
      <c r="L295" s="84">
        <v>41588.35</v>
      </c>
      <c r="M295" s="84">
        <v>42628.058749999997</v>
      </c>
      <c r="N295" s="84">
        <v>43693.760218749994</v>
      </c>
      <c r="O295" s="84">
        <v>44786.10422421874</v>
      </c>
    </row>
    <row r="296" spans="1:15" x14ac:dyDescent="0.25">
      <c r="A296" s="83" t="s">
        <v>115</v>
      </c>
      <c r="B296" s="83" t="s">
        <v>10</v>
      </c>
      <c r="C296" s="84">
        <v>978.55</v>
      </c>
      <c r="D296" s="84">
        <v>1105.98</v>
      </c>
      <c r="E296" s="84">
        <v>1458</v>
      </c>
      <c r="F296" s="84">
        <v>1458</v>
      </c>
      <c r="G296" s="84">
        <v>1202.74</v>
      </c>
      <c r="H296" s="84">
        <v>1458</v>
      </c>
      <c r="J296" s="84">
        <v>1629</v>
      </c>
      <c r="K296" s="190">
        <v>0.11728395061728394</v>
      </c>
      <c r="L296" s="84">
        <v>1669.7249999999999</v>
      </c>
      <c r="M296" s="84">
        <v>1711.4681249999996</v>
      </c>
      <c r="N296" s="84">
        <v>1754.2548281249994</v>
      </c>
      <c r="O296" s="84">
        <v>1798.1111988281243</v>
      </c>
    </row>
    <row r="297" spans="1:15" x14ac:dyDescent="0.25">
      <c r="A297" s="83" t="s">
        <v>116</v>
      </c>
      <c r="B297" s="83" t="s">
        <v>117</v>
      </c>
      <c r="C297" s="84">
        <v>83755</v>
      </c>
      <c r="D297" s="84">
        <v>76631.240000000005</v>
      </c>
      <c r="E297" s="84">
        <v>0</v>
      </c>
      <c r="F297" s="84">
        <v>0</v>
      </c>
      <c r="G297" s="84">
        <v>0</v>
      </c>
      <c r="H297" s="84">
        <v>0</v>
      </c>
      <c r="J297" s="84">
        <v>0</v>
      </c>
      <c r="K297" s="190" t="e">
        <v>#DIV/0!</v>
      </c>
      <c r="L297" s="84">
        <v>0</v>
      </c>
      <c r="M297" s="84">
        <v>0</v>
      </c>
      <c r="N297" s="84">
        <v>0</v>
      </c>
      <c r="O297" s="84">
        <v>0</v>
      </c>
    </row>
    <row r="298" spans="1:15" x14ac:dyDescent="0.25">
      <c r="A298" s="83" t="s">
        <v>118</v>
      </c>
      <c r="B298" s="83" t="s">
        <v>12</v>
      </c>
      <c r="C298" s="84">
        <v>8162.45</v>
      </c>
      <c r="D298" s="84">
        <v>9075.58</v>
      </c>
      <c r="E298" s="84">
        <v>10500</v>
      </c>
      <c r="F298" s="84">
        <v>10500</v>
      </c>
      <c r="G298" s="84">
        <v>8225.49</v>
      </c>
      <c r="H298" s="84">
        <v>10500</v>
      </c>
      <c r="J298" s="84">
        <v>11207</v>
      </c>
      <c r="K298" s="190">
        <v>6.7333333333333328E-2</v>
      </c>
      <c r="L298" s="84">
        <v>11487.174999999999</v>
      </c>
      <c r="M298" s="84">
        <v>11774.354374999999</v>
      </c>
      <c r="N298" s="84">
        <v>12068.713234374998</v>
      </c>
      <c r="O298" s="84">
        <v>12370.431065234372</v>
      </c>
    </row>
    <row r="299" spans="1:15" x14ac:dyDescent="0.25">
      <c r="A299" s="83" t="s">
        <v>119</v>
      </c>
      <c r="B299" s="83" t="s">
        <v>14</v>
      </c>
      <c r="C299" s="84">
        <v>4239.7299999999996</v>
      </c>
      <c r="D299" s="84">
        <v>2357.37</v>
      </c>
      <c r="E299" s="84">
        <v>4100</v>
      </c>
      <c r="F299" s="84">
        <v>4100</v>
      </c>
      <c r="G299" s="84">
        <v>1673.97</v>
      </c>
      <c r="H299" s="84">
        <v>2008.7639999999999</v>
      </c>
      <c r="J299" s="84">
        <v>6800</v>
      </c>
      <c r="K299" s="190">
        <v>2.3851662017041324</v>
      </c>
      <c r="L299" s="84">
        <v>6800</v>
      </c>
      <c r="M299" s="84">
        <v>6800</v>
      </c>
      <c r="N299" s="84">
        <v>6800</v>
      </c>
      <c r="O299" s="84">
        <v>6800</v>
      </c>
    </row>
    <row r="300" spans="1:15" x14ac:dyDescent="0.25">
      <c r="A300" s="83" t="s">
        <v>120</v>
      </c>
      <c r="B300" s="83" t="s">
        <v>121</v>
      </c>
      <c r="C300" s="84">
        <v>34.08</v>
      </c>
      <c r="D300" s="84">
        <v>83.67</v>
      </c>
      <c r="E300" s="84">
        <v>0</v>
      </c>
      <c r="F300" s="84">
        <v>0</v>
      </c>
      <c r="G300" s="84">
        <v>0</v>
      </c>
      <c r="H300" s="84">
        <v>0</v>
      </c>
      <c r="J300" s="84">
        <v>0</v>
      </c>
      <c r="K300" s="190" t="e">
        <v>#DIV/0!</v>
      </c>
      <c r="L300" s="84">
        <v>0</v>
      </c>
      <c r="M300" s="84">
        <v>0</v>
      </c>
      <c r="N300" s="84">
        <v>0</v>
      </c>
      <c r="O300" s="84">
        <v>0</v>
      </c>
    </row>
    <row r="301" spans="1:15" x14ac:dyDescent="0.25">
      <c r="A301" s="83" t="s">
        <v>122</v>
      </c>
      <c r="B301" s="83" t="s">
        <v>262</v>
      </c>
      <c r="C301" s="84">
        <v>2237.69</v>
      </c>
      <c r="D301" s="84">
        <v>2048.79</v>
      </c>
      <c r="E301" s="84">
        <v>9200</v>
      </c>
      <c r="F301" s="84">
        <v>9200</v>
      </c>
      <c r="G301" s="84">
        <v>5164.3500000000004</v>
      </c>
      <c r="H301" s="84">
        <v>6197.2200000000012</v>
      </c>
      <c r="J301" s="84">
        <v>9200</v>
      </c>
      <c r="K301" s="190">
        <v>0.48453661480470245</v>
      </c>
      <c r="L301" s="84">
        <v>9200</v>
      </c>
      <c r="M301" s="84">
        <v>9200</v>
      </c>
      <c r="N301" s="84">
        <v>9200</v>
      </c>
      <c r="O301" s="84">
        <v>9200</v>
      </c>
    </row>
    <row r="302" spans="1:15" x14ac:dyDescent="0.25">
      <c r="A302" s="83" t="s">
        <v>123</v>
      </c>
      <c r="B302" s="83" t="s">
        <v>41</v>
      </c>
      <c r="C302" s="84">
        <v>82.9</v>
      </c>
      <c r="D302" s="84">
        <v>340.33</v>
      </c>
      <c r="E302" s="84">
        <v>500</v>
      </c>
      <c r="F302" s="84">
        <v>500</v>
      </c>
      <c r="G302" s="84">
        <v>151.9</v>
      </c>
      <c r="H302" s="84">
        <v>182.28000000000003</v>
      </c>
      <c r="J302" s="84">
        <v>500</v>
      </c>
      <c r="K302" s="190">
        <v>1.7430326969497472</v>
      </c>
      <c r="L302" s="84">
        <v>500</v>
      </c>
      <c r="M302" s="84">
        <v>500</v>
      </c>
      <c r="N302" s="84">
        <v>500</v>
      </c>
      <c r="O302" s="84">
        <v>500</v>
      </c>
    </row>
    <row r="303" spans="1:15" x14ac:dyDescent="0.25">
      <c r="A303" s="83" t="s">
        <v>124</v>
      </c>
      <c r="B303" s="83" t="s">
        <v>16</v>
      </c>
      <c r="C303" s="84">
        <v>1195</v>
      </c>
      <c r="D303" s="84">
        <v>1195</v>
      </c>
      <c r="E303" s="84">
        <v>0</v>
      </c>
      <c r="F303" s="84">
        <v>0</v>
      </c>
      <c r="G303" s="84">
        <v>0</v>
      </c>
      <c r="H303" s="84">
        <v>0</v>
      </c>
      <c r="J303" s="84">
        <v>0</v>
      </c>
      <c r="K303" s="190" t="e">
        <v>#DIV/0!</v>
      </c>
      <c r="L303" s="84">
        <v>0</v>
      </c>
      <c r="M303" s="84">
        <v>0</v>
      </c>
      <c r="N303" s="84">
        <v>0</v>
      </c>
      <c r="O303" s="84">
        <v>0</v>
      </c>
    </row>
    <row r="304" spans="1:15" x14ac:dyDescent="0.25">
      <c r="A304" s="83" t="s">
        <v>125</v>
      </c>
      <c r="B304" s="83" t="s">
        <v>126</v>
      </c>
      <c r="C304" s="84">
        <v>7659.25</v>
      </c>
      <c r="D304" s="84">
        <v>4722.5</v>
      </c>
      <c r="E304" s="84">
        <v>0</v>
      </c>
      <c r="F304" s="84">
        <v>0</v>
      </c>
      <c r="G304" s="84">
        <v>0</v>
      </c>
      <c r="H304" s="84">
        <v>0</v>
      </c>
      <c r="J304" s="84">
        <v>0</v>
      </c>
      <c r="K304" s="190" t="e">
        <v>#DIV/0!</v>
      </c>
      <c r="L304" s="84">
        <v>0</v>
      </c>
      <c r="M304" s="84">
        <v>0</v>
      </c>
      <c r="N304" s="84">
        <v>0</v>
      </c>
      <c r="O304" s="84">
        <v>0</v>
      </c>
    </row>
    <row r="305" spans="1:15" x14ac:dyDescent="0.25">
      <c r="A305" s="83" t="s">
        <v>127</v>
      </c>
      <c r="B305" s="83" t="s">
        <v>128</v>
      </c>
      <c r="C305" s="84">
        <v>9877.09</v>
      </c>
      <c r="D305" s="84">
        <v>8072.86</v>
      </c>
      <c r="E305" s="84">
        <v>0</v>
      </c>
      <c r="F305" s="84">
        <v>0</v>
      </c>
      <c r="G305" s="84">
        <v>376.23</v>
      </c>
      <c r="H305" s="84">
        <v>451.47600000000006</v>
      </c>
      <c r="J305" s="84">
        <v>0</v>
      </c>
      <c r="K305" s="190">
        <v>-1</v>
      </c>
      <c r="L305" s="84">
        <v>0</v>
      </c>
      <c r="M305" s="84">
        <v>0</v>
      </c>
      <c r="N305" s="84">
        <v>0</v>
      </c>
      <c r="O305" s="84">
        <v>0</v>
      </c>
    </row>
    <row r="306" spans="1:15" x14ac:dyDescent="0.25">
      <c r="A306" s="83" t="s">
        <v>129</v>
      </c>
      <c r="B306" s="83" t="s">
        <v>130</v>
      </c>
      <c r="C306" s="84">
        <v>0</v>
      </c>
      <c r="D306" s="84">
        <v>3489.33</v>
      </c>
      <c r="E306" s="84">
        <v>0</v>
      </c>
      <c r="F306" s="84">
        <v>0</v>
      </c>
      <c r="G306" s="84">
        <v>0</v>
      </c>
      <c r="H306" s="84">
        <v>0</v>
      </c>
      <c r="J306" s="84">
        <v>0</v>
      </c>
      <c r="K306" s="190" t="e">
        <v>#DIV/0!</v>
      </c>
      <c r="L306" s="84">
        <v>0</v>
      </c>
      <c r="M306" s="84">
        <v>0</v>
      </c>
      <c r="N306" s="84">
        <v>0</v>
      </c>
      <c r="O306" s="84">
        <v>0</v>
      </c>
    </row>
    <row r="307" spans="1:15" x14ac:dyDescent="0.25">
      <c r="A307" s="83" t="s">
        <v>131</v>
      </c>
      <c r="B307" s="83" t="s">
        <v>132</v>
      </c>
      <c r="C307" s="84">
        <v>1700.76</v>
      </c>
      <c r="D307" s="84">
        <v>1263.98</v>
      </c>
      <c r="E307" s="84">
        <v>0</v>
      </c>
      <c r="F307" s="84">
        <v>0</v>
      </c>
      <c r="G307" s="84">
        <v>194</v>
      </c>
      <c r="H307" s="84">
        <v>232.79999999999998</v>
      </c>
      <c r="J307" s="84">
        <v>0</v>
      </c>
      <c r="K307" s="190">
        <v>-1</v>
      </c>
      <c r="L307" s="84">
        <v>0</v>
      </c>
      <c r="M307" s="84">
        <v>0</v>
      </c>
      <c r="N307" s="84">
        <v>0</v>
      </c>
      <c r="O307" s="84">
        <v>0</v>
      </c>
    </row>
    <row r="308" spans="1:15" x14ac:dyDescent="0.25">
      <c r="A308" s="83" t="s">
        <v>133</v>
      </c>
      <c r="B308" s="83" t="s">
        <v>77</v>
      </c>
      <c r="C308" s="84">
        <v>1630.49</v>
      </c>
      <c r="D308" s="84">
        <v>1714.66</v>
      </c>
      <c r="E308" s="84">
        <v>2500</v>
      </c>
      <c r="F308" s="84">
        <v>2500</v>
      </c>
      <c r="G308" s="84">
        <v>2748.23</v>
      </c>
      <c r="H308" s="84">
        <v>3297.8759999999997</v>
      </c>
      <c r="J308" s="84">
        <v>2950</v>
      </c>
      <c r="K308" s="190">
        <v>-0.10548486359099001</v>
      </c>
      <c r="L308" s="84">
        <v>2950</v>
      </c>
      <c r="M308" s="84">
        <v>2950</v>
      </c>
      <c r="N308" s="84">
        <v>2950</v>
      </c>
      <c r="O308" s="84">
        <v>2950</v>
      </c>
    </row>
    <row r="309" spans="1:15" x14ac:dyDescent="0.25">
      <c r="A309" s="83" t="s">
        <v>134</v>
      </c>
      <c r="B309" s="83" t="s">
        <v>135</v>
      </c>
      <c r="C309" s="84">
        <v>3829.12</v>
      </c>
      <c r="D309" s="84">
        <v>4471.53</v>
      </c>
      <c r="E309" s="84">
        <v>8000</v>
      </c>
      <c r="F309" s="84">
        <v>8000</v>
      </c>
      <c r="G309" s="84">
        <v>3536.9</v>
      </c>
      <c r="H309" s="84">
        <v>4244.28</v>
      </c>
      <c r="J309" s="84">
        <v>8000</v>
      </c>
      <c r="K309" s="190">
        <v>0.88488978107005201</v>
      </c>
      <c r="L309" s="84">
        <v>8000</v>
      </c>
      <c r="M309" s="84">
        <v>8000</v>
      </c>
      <c r="N309" s="84">
        <v>8000</v>
      </c>
      <c r="O309" s="84">
        <v>8000</v>
      </c>
    </row>
    <row r="310" spans="1:15" x14ac:dyDescent="0.25">
      <c r="A310" s="83" t="s">
        <v>136</v>
      </c>
      <c r="B310" s="83" t="s">
        <v>80</v>
      </c>
      <c r="C310" s="84">
        <v>1328.8</v>
      </c>
      <c r="D310" s="84">
        <v>57.48</v>
      </c>
      <c r="E310" s="84">
        <v>1000</v>
      </c>
      <c r="F310" s="84">
        <v>1000</v>
      </c>
      <c r="G310" s="84">
        <v>214.95</v>
      </c>
      <c r="H310" s="84">
        <v>257.93999999999994</v>
      </c>
      <c r="J310" s="84">
        <v>2000</v>
      </c>
      <c r="K310" s="190">
        <v>6.7537411801194089</v>
      </c>
      <c r="L310" s="84">
        <v>2000</v>
      </c>
      <c r="M310" s="84">
        <v>2000</v>
      </c>
      <c r="N310" s="84">
        <v>2000</v>
      </c>
      <c r="O310" s="84">
        <v>2000</v>
      </c>
    </row>
    <row r="311" spans="1:15" x14ac:dyDescent="0.25">
      <c r="A311" s="83" t="s">
        <v>137</v>
      </c>
      <c r="B311" s="83" t="s">
        <v>22</v>
      </c>
      <c r="C311" s="84">
        <v>300</v>
      </c>
      <c r="D311" s="84">
        <v>300</v>
      </c>
      <c r="E311" s="84">
        <v>0</v>
      </c>
      <c r="F311" s="84">
        <v>0</v>
      </c>
      <c r="G311" s="84">
        <v>0</v>
      </c>
      <c r="H311" s="84">
        <v>0</v>
      </c>
      <c r="J311" s="84">
        <v>0</v>
      </c>
      <c r="K311" s="190" t="e">
        <v>#DIV/0!</v>
      </c>
      <c r="L311" s="84">
        <v>0</v>
      </c>
      <c r="M311" s="84">
        <v>0</v>
      </c>
      <c r="N311" s="84">
        <v>0</v>
      </c>
      <c r="O311" s="84">
        <v>0</v>
      </c>
    </row>
    <row r="312" spans="1:15" x14ac:dyDescent="0.25">
      <c r="A312" s="83" t="s">
        <v>138</v>
      </c>
      <c r="B312" s="83" t="s">
        <v>24</v>
      </c>
      <c r="C312" s="84">
        <v>130.72999999999999</v>
      </c>
      <c r="D312" s="84">
        <v>86.26</v>
      </c>
      <c r="G312" s="84">
        <v>0</v>
      </c>
      <c r="H312" s="84">
        <v>0</v>
      </c>
      <c r="K312" s="190" t="e">
        <v>#DIV/0!</v>
      </c>
    </row>
    <row r="313" spans="1:15" x14ac:dyDescent="0.25">
      <c r="A313" s="83" t="s">
        <v>139</v>
      </c>
      <c r="B313" s="83" t="s">
        <v>140</v>
      </c>
      <c r="C313" s="84">
        <v>7725.12</v>
      </c>
      <c r="D313" s="84">
        <v>7694.16</v>
      </c>
      <c r="E313" s="84">
        <v>6200</v>
      </c>
      <c r="F313" s="84">
        <v>6200</v>
      </c>
      <c r="G313" s="84">
        <v>5203.9399999999996</v>
      </c>
      <c r="H313" s="84">
        <v>6244.7280000000001</v>
      </c>
      <c r="J313" s="84">
        <v>6200</v>
      </c>
      <c r="K313" s="190">
        <v>-7.1625217303299786E-3</v>
      </c>
      <c r="L313" s="84">
        <v>6200</v>
      </c>
      <c r="M313" s="84">
        <v>6200</v>
      </c>
      <c r="N313" s="84">
        <v>6200</v>
      </c>
      <c r="O313" s="84">
        <v>6200</v>
      </c>
    </row>
    <row r="314" spans="1:15" x14ac:dyDescent="0.25">
      <c r="A314" s="83" t="s">
        <v>141</v>
      </c>
      <c r="B314" s="83" t="s">
        <v>787</v>
      </c>
      <c r="C314" s="84">
        <v>0</v>
      </c>
      <c r="D314" s="84">
        <v>0</v>
      </c>
      <c r="E314" s="84">
        <v>0</v>
      </c>
      <c r="F314" s="84">
        <v>0</v>
      </c>
      <c r="G314" s="84">
        <v>0</v>
      </c>
      <c r="H314" s="84">
        <v>0</v>
      </c>
      <c r="J314" s="84">
        <v>0</v>
      </c>
      <c r="K314" s="190" t="e">
        <v>#DIV/0!</v>
      </c>
      <c r="L314" s="84">
        <v>0</v>
      </c>
      <c r="M314" s="84">
        <v>0</v>
      </c>
      <c r="N314" s="84">
        <v>0</v>
      </c>
      <c r="O314" s="84">
        <v>0</v>
      </c>
    </row>
    <row r="315" spans="1:15" x14ac:dyDescent="0.25">
      <c r="A315" s="83" t="s">
        <v>142</v>
      </c>
      <c r="B315" s="83" t="s">
        <v>26</v>
      </c>
      <c r="C315" s="84">
        <v>916.72</v>
      </c>
      <c r="D315" s="84">
        <v>1759.03</v>
      </c>
      <c r="E315" s="84">
        <v>700</v>
      </c>
      <c r="F315" s="84">
        <v>700</v>
      </c>
      <c r="G315" s="84">
        <v>0</v>
      </c>
      <c r="H315" s="84">
        <v>0</v>
      </c>
      <c r="J315" s="84">
        <v>700</v>
      </c>
      <c r="K315" s="190" t="e">
        <v>#DIV/0!</v>
      </c>
      <c r="L315" s="84">
        <v>700</v>
      </c>
      <c r="M315" s="84">
        <v>700</v>
      </c>
      <c r="N315" s="84">
        <v>700</v>
      </c>
      <c r="O315" s="84">
        <v>700</v>
      </c>
    </row>
    <row r="316" spans="1:15" x14ac:dyDescent="0.25">
      <c r="A316" s="83" t="s">
        <v>143</v>
      </c>
      <c r="B316" s="83" t="s">
        <v>50</v>
      </c>
      <c r="C316" s="84">
        <v>20105.79</v>
      </c>
      <c r="D316" s="84">
        <v>43575.96</v>
      </c>
      <c r="E316" s="84">
        <v>2500</v>
      </c>
      <c r="F316" s="84">
        <v>2500</v>
      </c>
      <c r="G316" s="84">
        <v>1010.33</v>
      </c>
      <c r="H316" s="84">
        <v>1212.396</v>
      </c>
      <c r="J316" s="84">
        <v>2500</v>
      </c>
      <c r="K316" s="190">
        <v>1.0620325372238115</v>
      </c>
      <c r="L316" s="84">
        <v>2500</v>
      </c>
      <c r="M316" s="84">
        <v>2500</v>
      </c>
      <c r="N316" s="84">
        <v>2500</v>
      </c>
      <c r="O316" s="84">
        <v>2500</v>
      </c>
    </row>
    <row r="317" spans="1:15" x14ac:dyDescent="0.25">
      <c r="A317" s="83" t="s">
        <v>144</v>
      </c>
      <c r="B317" s="83" t="s">
        <v>145</v>
      </c>
      <c r="C317" s="84">
        <v>638.79999999999995</v>
      </c>
      <c r="D317" s="84">
        <v>0</v>
      </c>
      <c r="E317" s="84">
        <v>700</v>
      </c>
      <c r="F317" s="84">
        <v>700</v>
      </c>
      <c r="G317" s="84">
        <v>0</v>
      </c>
      <c r="H317" s="84">
        <v>0</v>
      </c>
      <c r="J317" s="84">
        <v>700</v>
      </c>
      <c r="K317" s="190" t="e">
        <v>#DIV/0!</v>
      </c>
      <c r="L317" s="84">
        <v>700</v>
      </c>
      <c r="M317" s="84">
        <v>700</v>
      </c>
      <c r="N317" s="84">
        <v>700</v>
      </c>
      <c r="O317" s="84">
        <v>700</v>
      </c>
    </row>
    <row r="318" spans="1:15" x14ac:dyDescent="0.25">
      <c r="A318" s="83" t="s">
        <v>146</v>
      </c>
      <c r="B318" s="83" t="s">
        <v>30</v>
      </c>
      <c r="C318" s="84">
        <v>523.94000000000005</v>
      </c>
      <c r="D318" s="84">
        <v>951.85</v>
      </c>
      <c r="E318" s="84">
        <v>1000</v>
      </c>
      <c r="F318" s="84">
        <v>1000</v>
      </c>
      <c r="G318" s="84">
        <v>0</v>
      </c>
      <c r="H318" s="84">
        <v>0</v>
      </c>
      <c r="J318" s="84">
        <v>1000</v>
      </c>
      <c r="K318" s="190" t="e">
        <v>#DIV/0!</v>
      </c>
      <c r="L318" s="84">
        <v>1000</v>
      </c>
      <c r="M318" s="84">
        <v>1000</v>
      </c>
      <c r="N318" s="84">
        <v>1000</v>
      </c>
      <c r="O318" s="84">
        <v>1000</v>
      </c>
    </row>
    <row r="319" spans="1:15" x14ac:dyDescent="0.25">
      <c r="A319" s="83" t="s">
        <v>147</v>
      </c>
      <c r="B319" s="83" t="s">
        <v>32</v>
      </c>
      <c r="C319" s="84">
        <v>0</v>
      </c>
      <c r="D319" s="84">
        <v>0</v>
      </c>
      <c r="G319" s="84">
        <v>0</v>
      </c>
      <c r="H319" s="84">
        <v>0</v>
      </c>
      <c r="K319" s="190" t="e">
        <v>#DIV/0!</v>
      </c>
      <c r="L319" s="84">
        <v>0</v>
      </c>
      <c r="M319" s="84">
        <v>0</v>
      </c>
      <c r="N319" s="84">
        <v>0</v>
      </c>
      <c r="O319" s="84">
        <v>0</v>
      </c>
    </row>
    <row r="320" spans="1:15" x14ac:dyDescent="0.25">
      <c r="A320" s="83" t="s">
        <v>148</v>
      </c>
      <c r="B320" s="83" t="s">
        <v>149</v>
      </c>
      <c r="C320" s="84">
        <v>0</v>
      </c>
      <c r="D320" s="84">
        <v>0</v>
      </c>
      <c r="E320" s="84">
        <v>0</v>
      </c>
      <c r="F320" s="84">
        <v>0</v>
      </c>
      <c r="G320" s="84">
        <v>0</v>
      </c>
      <c r="H320" s="84">
        <v>0</v>
      </c>
      <c r="J320" s="84">
        <v>0</v>
      </c>
      <c r="K320" s="190" t="e">
        <v>#DIV/0!</v>
      </c>
      <c r="L320" s="84">
        <v>0</v>
      </c>
      <c r="M320" s="84">
        <v>0</v>
      </c>
      <c r="N320" s="84">
        <v>0</v>
      </c>
      <c r="O320" s="84">
        <v>0</v>
      </c>
    </row>
    <row r="321" spans="1:15" x14ac:dyDescent="0.25">
      <c r="A321" s="172"/>
      <c r="B321" s="172" t="s">
        <v>33</v>
      </c>
      <c r="C321" s="173">
        <v>280978.93</v>
      </c>
      <c r="D321" s="173">
        <v>322746.62</v>
      </c>
      <c r="E321" s="173">
        <v>218800.33049999998</v>
      </c>
      <c r="F321" s="173">
        <v>218800.33049999998</v>
      </c>
      <c r="G321" s="173">
        <v>174133.69</v>
      </c>
      <c r="H321" s="173">
        <v>206730.09049999996</v>
      </c>
      <c r="I321" s="173">
        <v>2.5000000000000001E-2</v>
      </c>
      <c r="J321" s="173">
        <v>240460</v>
      </c>
      <c r="K321" s="190">
        <v>0.16315916767810851</v>
      </c>
      <c r="L321" s="173">
        <v>245457.74999999997</v>
      </c>
      <c r="M321" s="173">
        <v>250580.44374999995</v>
      </c>
      <c r="N321" s="173">
        <v>255831.20484374993</v>
      </c>
      <c r="O321" s="173">
        <v>261213.23496484366</v>
      </c>
    </row>
    <row r="322" spans="1:15" x14ac:dyDescent="0.25">
      <c r="C322" s="83"/>
      <c r="D322" s="83"/>
      <c r="E322" s="83"/>
      <c r="F322" s="83"/>
      <c r="I322" s="100"/>
      <c r="J322" s="103"/>
      <c r="K322" s="190" t="e">
        <v>#DIV/0!</v>
      </c>
      <c r="L322" s="83"/>
      <c r="M322" s="83"/>
      <c r="N322" s="83"/>
      <c r="O322" s="83"/>
    </row>
    <row r="323" spans="1:15" x14ac:dyDescent="0.25">
      <c r="A323" s="82" t="s">
        <v>254</v>
      </c>
      <c r="C323" s="83"/>
      <c r="D323" s="83"/>
      <c r="E323" s="83"/>
      <c r="F323" s="83"/>
      <c r="I323" s="100"/>
      <c r="J323" s="83"/>
      <c r="K323" s="190" t="e">
        <v>#DIV/0!</v>
      </c>
      <c r="L323" s="83"/>
      <c r="M323" s="83"/>
      <c r="N323" s="83"/>
      <c r="O323" s="83"/>
    </row>
    <row r="324" spans="1:15" x14ac:dyDescent="0.25">
      <c r="A324" s="83" t="s">
        <v>1842</v>
      </c>
      <c r="B324" s="83" t="s">
        <v>1849</v>
      </c>
      <c r="C324" s="84">
        <v>0</v>
      </c>
      <c r="D324" s="84">
        <v>0</v>
      </c>
      <c r="E324" s="84">
        <v>11000</v>
      </c>
      <c r="F324" s="84">
        <v>11000</v>
      </c>
      <c r="G324" s="84">
        <v>7366.04</v>
      </c>
      <c r="H324" s="84">
        <v>8839.2479999999996</v>
      </c>
      <c r="I324" s="100"/>
      <c r="J324" s="84">
        <v>11000</v>
      </c>
      <c r="K324" s="190">
        <v>0.24444975409672864</v>
      </c>
      <c r="L324" s="84">
        <v>11000</v>
      </c>
      <c r="M324" s="84">
        <v>11000</v>
      </c>
      <c r="N324" s="84">
        <v>11000</v>
      </c>
      <c r="O324" s="84">
        <v>11000</v>
      </c>
    </row>
    <row r="325" spans="1:15" x14ac:dyDescent="0.25">
      <c r="A325" s="83" t="s">
        <v>1843</v>
      </c>
      <c r="B325" s="83" t="s">
        <v>256</v>
      </c>
      <c r="C325" s="84">
        <v>0</v>
      </c>
      <c r="D325" s="84">
        <v>0</v>
      </c>
      <c r="E325" s="84">
        <v>5000</v>
      </c>
      <c r="F325" s="84">
        <v>5000</v>
      </c>
      <c r="G325" s="84">
        <v>3933.62</v>
      </c>
      <c r="H325" s="84">
        <v>4720.3439999999991</v>
      </c>
      <c r="I325" s="100"/>
      <c r="J325" s="84">
        <v>5000</v>
      </c>
      <c r="K325" s="190">
        <v>5.924483469848827E-2</v>
      </c>
      <c r="L325" s="84">
        <v>5000</v>
      </c>
      <c r="M325" s="84">
        <v>5000</v>
      </c>
      <c r="N325" s="84">
        <v>5000</v>
      </c>
      <c r="O325" s="84">
        <v>5000</v>
      </c>
    </row>
    <row r="326" spans="1:15" x14ac:dyDescent="0.25">
      <c r="A326" s="83" t="s">
        <v>1844</v>
      </c>
      <c r="B326" s="83" t="s">
        <v>132</v>
      </c>
      <c r="C326" s="84">
        <v>0</v>
      </c>
      <c r="D326" s="84">
        <v>0</v>
      </c>
      <c r="E326" s="84">
        <v>4800</v>
      </c>
      <c r="F326" s="84">
        <v>4800</v>
      </c>
      <c r="G326" s="84">
        <v>4044.45</v>
      </c>
      <c r="H326" s="84">
        <v>4853.34</v>
      </c>
      <c r="I326" s="100"/>
      <c r="J326" s="84">
        <v>4800</v>
      </c>
      <c r="K326" s="190">
        <v>-1.0990369518723219E-2</v>
      </c>
      <c r="L326" s="84">
        <v>4800</v>
      </c>
      <c r="M326" s="84">
        <v>4800</v>
      </c>
      <c r="N326" s="84">
        <v>4800</v>
      </c>
      <c r="O326" s="84">
        <v>4800</v>
      </c>
    </row>
    <row r="327" spans="1:15" x14ac:dyDescent="0.25">
      <c r="A327" s="83" t="s">
        <v>1845</v>
      </c>
      <c r="B327" s="83" t="s">
        <v>1850</v>
      </c>
      <c r="C327" s="84">
        <v>0</v>
      </c>
      <c r="D327" s="84">
        <v>0</v>
      </c>
      <c r="E327" s="84">
        <v>21500</v>
      </c>
      <c r="F327" s="84">
        <v>21500</v>
      </c>
      <c r="G327" s="84">
        <v>13737.12</v>
      </c>
      <c r="H327" s="84">
        <v>16484.544000000002</v>
      </c>
      <c r="I327" s="100"/>
      <c r="J327" s="189">
        <v>27000</v>
      </c>
      <c r="K327" s="190">
        <v>0.6378978999965057</v>
      </c>
      <c r="L327" s="84">
        <v>27000</v>
      </c>
      <c r="M327" s="84">
        <v>27000</v>
      </c>
      <c r="N327" s="84">
        <v>27000</v>
      </c>
      <c r="O327" s="84">
        <v>27000</v>
      </c>
    </row>
    <row r="328" spans="1:15" x14ac:dyDescent="0.25">
      <c r="A328" s="83" t="s">
        <v>1846</v>
      </c>
      <c r="B328" s="83" t="s">
        <v>1997</v>
      </c>
      <c r="C328" s="84">
        <v>0</v>
      </c>
      <c r="D328" s="84">
        <v>0</v>
      </c>
      <c r="E328" s="84">
        <v>12500</v>
      </c>
      <c r="F328" s="84">
        <v>12500</v>
      </c>
      <c r="G328" s="84">
        <v>17613.310000000001</v>
      </c>
      <c r="H328" s="84">
        <v>17613.310000000001</v>
      </c>
      <c r="I328" s="100"/>
      <c r="J328" s="189">
        <v>35000</v>
      </c>
      <c r="K328" s="190">
        <v>0.98713359385600985</v>
      </c>
      <c r="L328" s="84">
        <v>35000</v>
      </c>
      <c r="M328" s="84">
        <v>35000</v>
      </c>
      <c r="N328" s="84">
        <v>35000</v>
      </c>
      <c r="O328" s="84">
        <v>35000</v>
      </c>
    </row>
    <row r="329" spans="1:15" x14ac:dyDescent="0.25">
      <c r="A329" s="83" t="s">
        <v>1847</v>
      </c>
      <c r="B329" s="83" t="s">
        <v>255</v>
      </c>
      <c r="C329" s="84">
        <v>0</v>
      </c>
      <c r="D329" s="84">
        <v>0</v>
      </c>
      <c r="E329" s="84">
        <v>55000</v>
      </c>
      <c r="F329" s="84">
        <v>55000</v>
      </c>
      <c r="G329" s="84">
        <v>49877</v>
      </c>
      <c r="H329" s="84">
        <v>49877</v>
      </c>
      <c r="I329" s="100"/>
      <c r="J329" s="189">
        <v>55000</v>
      </c>
      <c r="K329" s="190">
        <v>0.10271267317601299</v>
      </c>
      <c r="L329" s="84">
        <v>55000</v>
      </c>
      <c r="M329" s="84">
        <v>55000</v>
      </c>
      <c r="N329" s="84">
        <v>55000</v>
      </c>
      <c r="O329" s="84">
        <v>55000</v>
      </c>
    </row>
    <row r="330" spans="1:15" x14ac:dyDescent="0.25">
      <c r="A330" s="83" t="s">
        <v>1848</v>
      </c>
      <c r="B330" s="83" t="s">
        <v>257</v>
      </c>
      <c r="C330" s="84">
        <v>0</v>
      </c>
      <c r="D330" s="84">
        <v>0</v>
      </c>
      <c r="E330" s="84">
        <v>1000</v>
      </c>
      <c r="F330" s="84">
        <v>1000</v>
      </c>
      <c r="G330" s="84">
        <v>810</v>
      </c>
      <c r="H330" s="84">
        <v>972</v>
      </c>
      <c r="I330" s="100"/>
      <c r="J330" s="84">
        <v>1000</v>
      </c>
      <c r="K330" s="190">
        <v>2.8806584362139918E-2</v>
      </c>
      <c r="L330" s="84">
        <v>1000</v>
      </c>
      <c r="M330" s="84">
        <v>1000</v>
      </c>
      <c r="N330" s="84">
        <v>1000</v>
      </c>
      <c r="O330" s="84">
        <v>1000</v>
      </c>
    </row>
    <row r="331" spans="1:15" x14ac:dyDescent="0.25">
      <c r="A331" s="172"/>
      <c r="B331" s="172" t="s">
        <v>33</v>
      </c>
      <c r="C331" s="173">
        <v>0</v>
      </c>
      <c r="D331" s="173">
        <v>0</v>
      </c>
      <c r="E331" s="173">
        <v>110800</v>
      </c>
      <c r="F331" s="173">
        <v>110800</v>
      </c>
      <c r="G331" s="173">
        <v>97381.540000000008</v>
      </c>
      <c r="H331" s="173">
        <v>103359.78600000001</v>
      </c>
      <c r="I331" s="173">
        <v>0</v>
      </c>
      <c r="J331" s="173">
        <v>138800</v>
      </c>
      <c r="K331" s="190">
        <v>0.34288203731381556</v>
      </c>
      <c r="L331" s="173">
        <v>138800</v>
      </c>
      <c r="M331" s="173">
        <v>138800</v>
      </c>
      <c r="N331" s="173">
        <v>138800</v>
      </c>
      <c r="O331" s="173">
        <v>138800</v>
      </c>
    </row>
    <row r="332" spans="1:15" x14ac:dyDescent="0.25">
      <c r="C332" s="83"/>
      <c r="D332" s="83"/>
      <c r="E332" s="83"/>
      <c r="F332" s="83"/>
      <c r="I332" s="100"/>
      <c r="J332" s="83"/>
      <c r="K332" s="190" t="e">
        <v>#DIV/0!</v>
      </c>
      <c r="L332" s="83"/>
      <c r="M332" s="83"/>
      <c r="N332" s="83"/>
      <c r="O332" s="83"/>
    </row>
    <row r="333" spans="1:15" x14ac:dyDescent="0.25">
      <c r="A333" s="82" t="s">
        <v>150</v>
      </c>
      <c r="K333" s="190" t="e">
        <v>#DIV/0!</v>
      </c>
    </row>
    <row r="334" spans="1:15" x14ac:dyDescent="0.25">
      <c r="A334" s="83" t="s">
        <v>151</v>
      </c>
      <c r="B334" s="83" t="s">
        <v>152</v>
      </c>
      <c r="C334" s="84">
        <v>0</v>
      </c>
      <c r="D334" s="84">
        <v>84335.37</v>
      </c>
      <c r="E334" s="84">
        <v>90000</v>
      </c>
      <c r="F334" s="84">
        <v>90000</v>
      </c>
      <c r="G334" s="84">
        <v>56281.79</v>
      </c>
      <c r="H334" s="84">
        <v>67538.148000000001</v>
      </c>
      <c r="I334" s="171">
        <v>2.5000000000000001E-2</v>
      </c>
      <c r="J334" s="84">
        <v>90000</v>
      </c>
      <c r="K334" s="190">
        <v>0.33258021821978295</v>
      </c>
      <c r="L334" s="84">
        <v>90000</v>
      </c>
      <c r="M334" s="84">
        <v>90000</v>
      </c>
      <c r="N334" s="84">
        <v>90000</v>
      </c>
      <c r="O334" s="84">
        <v>90000</v>
      </c>
    </row>
    <row r="335" spans="1:15" x14ac:dyDescent="0.25">
      <c r="A335" s="83" t="s">
        <v>153</v>
      </c>
      <c r="B335" s="83" t="s">
        <v>150</v>
      </c>
      <c r="C335" s="84">
        <v>307634.3</v>
      </c>
      <c r="D335" s="84">
        <v>255743.22</v>
      </c>
      <c r="E335" s="84">
        <v>210000</v>
      </c>
      <c r="F335" s="84">
        <v>210000</v>
      </c>
      <c r="G335" s="84">
        <v>53665.66</v>
      </c>
      <c r="H335" s="84">
        <v>64398.792000000009</v>
      </c>
      <c r="J335" s="189">
        <v>105000</v>
      </c>
      <c r="K335" s="190">
        <v>0.63046536649320983</v>
      </c>
      <c r="L335" s="84">
        <v>105000</v>
      </c>
      <c r="M335" s="84">
        <v>105000</v>
      </c>
      <c r="N335" s="84">
        <v>105000</v>
      </c>
      <c r="O335" s="84">
        <v>105000</v>
      </c>
    </row>
    <row r="336" spans="1:15" x14ac:dyDescent="0.25">
      <c r="A336" s="172"/>
      <c r="B336" s="172" t="s">
        <v>33</v>
      </c>
      <c r="C336" s="173">
        <v>307634.3</v>
      </c>
      <c r="D336" s="173">
        <v>340078.58999999997</v>
      </c>
      <c r="E336" s="173">
        <v>300000</v>
      </c>
      <c r="F336" s="173">
        <v>300000</v>
      </c>
      <c r="G336" s="173">
        <v>109947.45000000001</v>
      </c>
      <c r="H336" s="173">
        <v>131936.94</v>
      </c>
      <c r="I336" s="173">
        <v>2.5000000000000001E-2</v>
      </c>
      <c r="J336" s="173">
        <v>195000</v>
      </c>
      <c r="K336" s="190">
        <v>0.47797879805306986</v>
      </c>
      <c r="L336" s="173">
        <v>195000</v>
      </c>
      <c r="M336" s="173">
        <v>195000</v>
      </c>
      <c r="N336" s="173">
        <v>195000</v>
      </c>
      <c r="O336" s="173">
        <v>195000</v>
      </c>
    </row>
    <row r="337" spans="1:15" x14ac:dyDescent="0.25">
      <c r="C337" s="83"/>
      <c r="D337" s="83"/>
      <c r="E337" s="83"/>
      <c r="F337" s="83"/>
      <c r="I337" s="100"/>
      <c r="J337" s="83"/>
      <c r="K337" s="190" t="e">
        <v>#DIV/0!</v>
      </c>
      <c r="L337" s="83"/>
      <c r="M337" s="83"/>
      <c r="N337" s="83"/>
      <c r="O337" s="83"/>
    </row>
    <row r="338" spans="1:15" x14ac:dyDescent="0.25">
      <c r="A338" s="82" t="s">
        <v>192</v>
      </c>
      <c r="K338" s="190" t="e">
        <v>#DIV/0!</v>
      </c>
    </row>
    <row r="339" spans="1:15" x14ac:dyDescent="0.25">
      <c r="A339" s="83" t="s">
        <v>154</v>
      </c>
      <c r="B339" s="83" t="s">
        <v>155</v>
      </c>
      <c r="C339" s="84">
        <v>13089.93</v>
      </c>
      <c r="D339" s="84">
        <v>0</v>
      </c>
      <c r="E339" s="84">
        <v>0</v>
      </c>
      <c r="F339" s="84">
        <v>0</v>
      </c>
      <c r="G339" s="84">
        <v>0</v>
      </c>
      <c r="H339" s="84">
        <v>0</v>
      </c>
      <c r="I339" s="171">
        <v>2.5000000000000001E-2</v>
      </c>
      <c r="J339" s="84">
        <v>0</v>
      </c>
      <c r="K339" s="190" t="e">
        <v>#DIV/0!</v>
      </c>
      <c r="L339" s="84">
        <v>0</v>
      </c>
      <c r="M339" s="84">
        <v>0</v>
      </c>
      <c r="N339" s="84">
        <v>0</v>
      </c>
      <c r="O339" s="84">
        <v>0</v>
      </c>
    </row>
    <row r="340" spans="1:15" x14ac:dyDescent="0.25">
      <c r="A340" s="83" t="s">
        <v>156</v>
      </c>
      <c r="B340" s="83" t="s">
        <v>6</v>
      </c>
      <c r="C340" s="84">
        <v>0</v>
      </c>
      <c r="D340" s="84">
        <v>0</v>
      </c>
      <c r="E340" s="84">
        <v>0</v>
      </c>
      <c r="F340" s="84">
        <v>0</v>
      </c>
      <c r="G340" s="84">
        <v>0</v>
      </c>
      <c r="H340" s="84">
        <v>0</v>
      </c>
      <c r="J340" s="84">
        <v>0</v>
      </c>
      <c r="K340" s="190" t="e">
        <v>#DIV/0!</v>
      </c>
      <c r="L340" s="84">
        <v>0</v>
      </c>
      <c r="M340" s="84">
        <v>0</v>
      </c>
      <c r="N340" s="84">
        <v>0</v>
      </c>
      <c r="O340" s="84">
        <v>0</v>
      </c>
    </row>
    <row r="341" spans="1:15" x14ac:dyDescent="0.25">
      <c r="A341" s="83" t="s">
        <v>157</v>
      </c>
      <c r="B341" s="83" t="s">
        <v>8</v>
      </c>
      <c r="C341" s="84">
        <v>0</v>
      </c>
      <c r="D341" s="84">
        <v>0</v>
      </c>
      <c r="E341" s="84">
        <v>0</v>
      </c>
      <c r="F341" s="84">
        <v>0</v>
      </c>
      <c r="G341" s="84">
        <v>0</v>
      </c>
      <c r="H341" s="84">
        <v>0</v>
      </c>
      <c r="J341" s="84">
        <v>0</v>
      </c>
      <c r="K341" s="190" t="e">
        <v>#DIV/0!</v>
      </c>
      <c r="L341" s="84">
        <v>0</v>
      </c>
      <c r="M341" s="84">
        <v>0</v>
      </c>
      <c r="N341" s="84">
        <v>0</v>
      </c>
      <c r="O341" s="84">
        <v>0</v>
      </c>
    </row>
    <row r="342" spans="1:15" x14ac:dyDescent="0.25">
      <c r="A342" s="83" t="s">
        <v>158</v>
      </c>
      <c r="B342" s="83" t="s">
        <v>159</v>
      </c>
      <c r="C342" s="84">
        <v>0</v>
      </c>
      <c r="D342" s="84">
        <v>0</v>
      </c>
      <c r="E342" s="84">
        <v>0</v>
      </c>
      <c r="F342" s="84">
        <v>0</v>
      </c>
      <c r="G342" s="84">
        <v>0</v>
      </c>
      <c r="H342" s="84">
        <v>0</v>
      </c>
      <c r="J342" s="84">
        <v>0</v>
      </c>
      <c r="K342" s="190" t="e">
        <v>#DIV/0!</v>
      </c>
      <c r="L342" s="84">
        <v>0</v>
      </c>
      <c r="M342" s="84">
        <v>0</v>
      </c>
      <c r="N342" s="84">
        <v>0</v>
      </c>
      <c r="O342" s="84">
        <v>0</v>
      </c>
    </row>
    <row r="343" spans="1:15" x14ac:dyDescent="0.25">
      <c r="A343" s="83" t="s">
        <v>160</v>
      </c>
      <c r="B343" s="83" t="s">
        <v>12</v>
      </c>
      <c r="C343" s="84">
        <v>742.98</v>
      </c>
      <c r="D343" s="84">
        <v>19.670000000000002</v>
      </c>
      <c r="E343" s="84">
        <v>0</v>
      </c>
      <c r="F343" s="84">
        <v>0</v>
      </c>
      <c r="G343" s="84">
        <v>0</v>
      </c>
      <c r="H343" s="84">
        <v>0</v>
      </c>
      <c r="J343" s="84">
        <v>0</v>
      </c>
      <c r="K343" s="190" t="e">
        <v>#DIV/0!</v>
      </c>
      <c r="L343" s="84">
        <v>0</v>
      </c>
      <c r="M343" s="84">
        <v>0</v>
      </c>
      <c r="N343" s="84">
        <v>0</v>
      </c>
      <c r="O343" s="84">
        <v>0</v>
      </c>
    </row>
    <row r="344" spans="1:15" x14ac:dyDescent="0.25">
      <c r="A344" s="83" t="s">
        <v>161</v>
      </c>
      <c r="B344" s="83" t="s">
        <v>162</v>
      </c>
      <c r="C344" s="84">
        <v>0</v>
      </c>
      <c r="D344" s="84">
        <v>0</v>
      </c>
      <c r="E344" s="84">
        <v>0</v>
      </c>
      <c r="F344" s="84">
        <v>0</v>
      </c>
      <c r="G344" s="84">
        <v>0</v>
      </c>
      <c r="H344" s="84">
        <v>0</v>
      </c>
      <c r="J344" s="84">
        <v>0</v>
      </c>
      <c r="K344" s="190" t="e">
        <v>#DIV/0!</v>
      </c>
      <c r="L344" s="84">
        <v>0</v>
      </c>
      <c r="M344" s="84">
        <v>0</v>
      </c>
      <c r="N344" s="84">
        <v>0</v>
      </c>
      <c r="O344" s="84">
        <v>0</v>
      </c>
    </row>
    <row r="345" spans="1:15" x14ac:dyDescent="0.25">
      <c r="A345" s="83" t="s">
        <v>163</v>
      </c>
      <c r="B345" s="83" t="s">
        <v>14</v>
      </c>
      <c r="C345" s="84">
        <v>27.51</v>
      </c>
      <c r="D345" s="84">
        <v>23.74</v>
      </c>
      <c r="E345" s="84">
        <v>0</v>
      </c>
      <c r="F345" s="84">
        <v>0</v>
      </c>
      <c r="G345" s="84">
        <v>0</v>
      </c>
      <c r="H345" s="84">
        <v>0</v>
      </c>
      <c r="J345" s="84">
        <v>0</v>
      </c>
      <c r="K345" s="190" t="e">
        <v>#DIV/0!</v>
      </c>
      <c r="L345" s="84">
        <v>0</v>
      </c>
      <c r="M345" s="84">
        <v>0</v>
      </c>
      <c r="N345" s="84">
        <v>0</v>
      </c>
      <c r="O345" s="84">
        <v>0</v>
      </c>
    </row>
    <row r="346" spans="1:15" x14ac:dyDescent="0.25">
      <c r="A346" s="83" t="s">
        <v>164</v>
      </c>
      <c r="B346" s="83" t="s">
        <v>121</v>
      </c>
      <c r="C346" s="84">
        <v>85.45</v>
      </c>
      <c r="D346" s="84">
        <v>3.31</v>
      </c>
      <c r="E346" s="84">
        <v>1500</v>
      </c>
      <c r="F346" s="84">
        <v>1500</v>
      </c>
      <c r="G346" s="84">
        <v>0</v>
      </c>
      <c r="H346" s="84">
        <v>0</v>
      </c>
      <c r="J346" s="84">
        <v>500</v>
      </c>
      <c r="K346" s="190" t="e">
        <v>#DIV/0!</v>
      </c>
      <c r="L346" s="84">
        <v>500</v>
      </c>
      <c r="M346" s="84">
        <v>500</v>
      </c>
      <c r="N346" s="84">
        <v>500</v>
      </c>
      <c r="O346" s="84">
        <v>500</v>
      </c>
    </row>
    <row r="347" spans="1:15" x14ac:dyDescent="0.25">
      <c r="A347" s="83" t="s">
        <v>165</v>
      </c>
      <c r="B347" s="83" t="s">
        <v>166</v>
      </c>
      <c r="C347" s="84">
        <v>0</v>
      </c>
      <c r="D347" s="84">
        <v>684.21</v>
      </c>
      <c r="E347" s="84">
        <v>512.5</v>
      </c>
      <c r="F347" s="84">
        <v>512.5</v>
      </c>
      <c r="G347" s="84">
        <v>856.3</v>
      </c>
      <c r="H347" s="84">
        <v>1027.56</v>
      </c>
      <c r="J347" s="84">
        <v>1500</v>
      </c>
      <c r="K347" s="190">
        <v>0.45976877262641608</v>
      </c>
      <c r="L347" s="84">
        <v>1500</v>
      </c>
      <c r="M347" s="84">
        <v>1500</v>
      </c>
      <c r="N347" s="84">
        <v>1500</v>
      </c>
      <c r="O347" s="84">
        <v>1500</v>
      </c>
    </row>
    <row r="348" spans="1:15" x14ac:dyDescent="0.25">
      <c r="A348" s="83" t="s">
        <v>167</v>
      </c>
      <c r="B348" s="83" t="s">
        <v>71</v>
      </c>
      <c r="C348" s="84">
        <v>4.74</v>
      </c>
      <c r="D348" s="84">
        <v>0</v>
      </c>
      <c r="E348" s="84">
        <v>0</v>
      </c>
      <c r="F348" s="84">
        <v>0</v>
      </c>
      <c r="G348" s="84">
        <v>0</v>
      </c>
      <c r="H348" s="84">
        <v>0</v>
      </c>
      <c r="J348" s="84">
        <v>0</v>
      </c>
      <c r="K348" s="84">
        <v>0</v>
      </c>
      <c r="L348" s="84">
        <v>0</v>
      </c>
      <c r="M348" s="84">
        <v>0</v>
      </c>
      <c r="N348" s="84">
        <v>0</v>
      </c>
      <c r="O348" s="84">
        <v>0</v>
      </c>
    </row>
    <row r="349" spans="1:15" x14ac:dyDescent="0.25">
      <c r="A349" s="83" t="s">
        <v>168</v>
      </c>
      <c r="B349" s="83" t="s">
        <v>169</v>
      </c>
      <c r="C349" s="84">
        <v>0</v>
      </c>
      <c r="D349" s="84">
        <v>0</v>
      </c>
      <c r="E349" s="84">
        <v>0</v>
      </c>
      <c r="F349" s="84">
        <v>0</v>
      </c>
      <c r="G349" s="84">
        <v>0</v>
      </c>
      <c r="H349" s="84">
        <v>0</v>
      </c>
      <c r="J349" s="84">
        <v>0</v>
      </c>
      <c r="K349" s="84">
        <v>0</v>
      </c>
      <c r="L349" s="84">
        <v>0</v>
      </c>
      <c r="M349" s="84">
        <v>0</v>
      </c>
      <c r="N349" s="84">
        <v>0</v>
      </c>
      <c r="O349" s="84">
        <v>0</v>
      </c>
    </row>
    <row r="350" spans="1:15" x14ac:dyDescent="0.25">
      <c r="A350" s="83" t="s">
        <v>170</v>
      </c>
      <c r="B350" s="83" t="s">
        <v>1874</v>
      </c>
      <c r="C350" s="84">
        <v>5139.3100000000004</v>
      </c>
      <c r="D350" s="84">
        <v>1853.21</v>
      </c>
      <c r="E350" s="84">
        <v>4000</v>
      </c>
      <c r="F350" s="84">
        <v>4000</v>
      </c>
      <c r="G350" s="84">
        <v>1535.93</v>
      </c>
      <c r="H350" s="84">
        <v>1843.1160000000002</v>
      </c>
      <c r="J350" s="84">
        <v>4000</v>
      </c>
      <c r="K350" s="190">
        <v>1.1702377929549739</v>
      </c>
      <c r="L350" s="84">
        <v>4002</v>
      </c>
      <c r="M350" s="84">
        <v>4003</v>
      </c>
      <c r="N350" s="84">
        <v>4004</v>
      </c>
      <c r="O350" s="84">
        <v>4005</v>
      </c>
    </row>
    <row r="351" spans="1:15" x14ac:dyDescent="0.25">
      <c r="A351" s="83" t="s">
        <v>171</v>
      </c>
      <c r="B351" s="83" t="s">
        <v>172</v>
      </c>
      <c r="C351" s="84">
        <v>929.09</v>
      </c>
      <c r="D351" s="84">
        <v>26.98</v>
      </c>
      <c r="E351" s="84">
        <v>0</v>
      </c>
      <c r="F351" s="84">
        <v>0</v>
      </c>
      <c r="G351" s="84">
        <v>0</v>
      </c>
      <c r="H351" s="84">
        <v>0</v>
      </c>
      <c r="J351" s="84">
        <v>0</v>
      </c>
      <c r="K351" s="84">
        <v>0</v>
      </c>
      <c r="L351" s="84">
        <v>0</v>
      </c>
      <c r="M351" s="84">
        <v>0</v>
      </c>
      <c r="N351" s="84">
        <v>0</v>
      </c>
      <c r="O351" s="84">
        <v>0</v>
      </c>
    </row>
    <row r="352" spans="1:15" x14ac:dyDescent="0.25">
      <c r="A352" s="83" t="s">
        <v>263</v>
      </c>
      <c r="B352" s="83" t="s">
        <v>264</v>
      </c>
      <c r="D352" s="84">
        <v>0</v>
      </c>
      <c r="E352" s="84">
        <v>2000</v>
      </c>
      <c r="F352" s="84">
        <v>2000</v>
      </c>
      <c r="G352" s="84">
        <v>2507.11</v>
      </c>
      <c r="H352" s="84">
        <v>3008.5320000000002</v>
      </c>
      <c r="I352" s="157"/>
      <c r="J352" s="84">
        <v>2000</v>
      </c>
      <c r="K352" s="190">
        <v>-0.33522395640132802</v>
      </c>
      <c r="L352" s="84">
        <v>2000</v>
      </c>
      <c r="M352" s="84">
        <v>2000</v>
      </c>
      <c r="N352" s="84">
        <v>2000</v>
      </c>
      <c r="O352" s="84">
        <v>2000</v>
      </c>
    </row>
    <row r="353" spans="1:15" x14ac:dyDescent="0.25">
      <c r="A353" s="83" t="s">
        <v>788</v>
      </c>
      <c r="B353" s="83" t="s">
        <v>304</v>
      </c>
      <c r="D353" s="84">
        <v>85.46</v>
      </c>
      <c r="E353" s="84">
        <v>7500</v>
      </c>
      <c r="F353" s="84">
        <v>7500</v>
      </c>
      <c r="G353" s="84">
        <v>30</v>
      </c>
      <c r="H353" s="84">
        <v>36</v>
      </c>
      <c r="I353" s="157"/>
      <c r="J353" s="84">
        <v>7500</v>
      </c>
      <c r="K353" s="190">
        <v>207.33333333333334</v>
      </c>
      <c r="L353" s="84">
        <v>7500</v>
      </c>
      <c r="M353" s="84">
        <v>7500</v>
      </c>
      <c r="N353" s="84">
        <v>7500</v>
      </c>
      <c r="O353" s="84">
        <v>7500</v>
      </c>
    </row>
    <row r="354" spans="1:15" x14ac:dyDescent="0.25">
      <c r="A354" s="83" t="s">
        <v>173</v>
      </c>
      <c r="B354" s="83" t="s">
        <v>24</v>
      </c>
      <c r="C354" s="84">
        <v>665.74</v>
      </c>
      <c r="D354" s="84">
        <v>0</v>
      </c>
      <c r="E354" s="84">
        <v>0</v>
      </c>
      <c r="F354" s="84">
        <v>0</v>
      </c>
      <c r="G354" s="84">
        <v>0</v>
      </c>
      <c r="H354" s="84">
        <v>0</v>
      </c>
      <c r="I354" s="157"/>
      <c r="J354" s="84">
        <v>0</v>
      </c>
      <c r="K354" s="84">
        <v>0</v>
      </c>
      <c r="L354" s="84">
        <v>0</v>
      </c>
      <c r="M354" s="84">
        <v>0</v>
      </c>
      <c r="N354" s="84">
        <v>0</v>
      </c>
      <c r="O354" s="84">
        <v>0</v>
      </c>
    </row>
    <row r="355" spans="1:15" x14ac:dyDescent="0.25">
      <c r="A355" s="83" t="s">
        <v>174</v>
      </c>
      <c r="B355" s="83" t="s">
        <v>781</v>
      </c>
      <c r="C355" s="84">
        <v>7535.95</v>
      </c>
      <c r="D355" s="84">
        <v>12546.25</v>
      </c>
      <c r="E355" s="84">
        <v>34125</v>
      </c>
      <c r="F355" s="84">
        <v>17625</v>
      </c>
      <c r="G355" s="84">
        <v>15268.72</v>
      </c>
      <c r="H355" s="84">
        <v>18322.464</v>
      </c>
      <c r="I355" s="157"/>
      <c r="J355" s="84">
        <v>17625</v>
      </c>
      <c r="K355" s="190">
        <v>-3.806605923744754E-2</v>
      </c>
      <c r="L355" s="84">
        <v>17625</v>
      </c>
      <c r="M355" s="84">
        <v>17625</v>
      </c>
      <c r="N355" s="84">
        <v>17625</v>
      </c>
      <c r="O355" s="84">
        <v>17625</v>
      </c>
    </row>
    <row r="356" spans="1:15" x14ac:dyDescent="0.25">
      <c r="A356" s="83" t="s">
        <v>777</v>
      </c>
      <c r="B356" s="83" t="s">
        <v>782</v>
      </c>
      <c r="E356" s="84">
        <v>12000</v>
      </c>
      <c r="F356" s="84">
        <v>12000</v>
      </c>
      <c r="G356" s="84">
        <v>9158.33</v>
      </c>
      <c r="H356" s="84">
        <v>10989.995999999999</v>
      </c>
      <c r="I356" s="157"/>
      <c r="J356" s="84">
        <v>6240</v>
      </c>
      <c r="K356" s="84">
        <v>6240</v>
      </c>
      <c r="L356" s="84">
        <v>6240</v>
      </c>
      <c r="M356" s="84">
        <v>6240</v>
      </c>
      <c r="N356" s="84">
        <v>6240</v>
      </c>
      <c r="O356" s="84">
        <v>6240</v>
      </c>
    </row>
    <row r="357" spans="1:15" x14ac:dyDescent="0.25">
      <c r="A357" s="83" t="s">
        <v>778</v>
      </c>
      <c r="B357" s="83" t="s">
        <v>785</v>
      </c>
      <c r="E357" s="84">
        <v>11000</v>
      </c>
      <c r="F357" s="84">
        <v>11000</v>
      </c>
      <c r="G357" s="84">
        <v>5892.88</v>
      </c>
      <c r="H357" s="84">
        <v>7071.4560000000001</v>
      </c>
      <c r="I357" s="157"/>
      <c r="J357" s="84">
        <v>11000</v>
      </c>
      <c r="K357" s="190">
        <v>0.55554952190892504</v>
      </c>
      <c r="L357" s="84">
        <v>11000</v>
      </c>
      <c r="M357" s="84">
        <v>11000</v>
      </c>
      <c r="N357" s="84">
        <v>11000</v>
      </c>
      <c r="O357" s="84">
        <v>11000</v>
      </c>
    </row>
    <row r="358" spans="1:15" x14ac:dyDescent="0.25">
      <c r="A358" s="83" t="s">
        <v>783</v>
      </c>
      <c r="B358" s="83" t="s">
        <v>776</v>
      </c>
      <c r="E358" s="84">
        <v>0</v>
      </c>
      <c r="F358" s="84">
        <v>5000</v>
      </c>
      <c r="G358" s="84">
        <v>2765.98</v>
      </c>
      <c r="H358" s="84">
        <v>3319.1760000000004</v>
      </c>
      <c r="I358" s="157"/>
      <c r="J358" s="84">
        <v>5000</v>
      </c>
      <c r="K358" s="190">
        <v>0.50639797347293403</v>
      </c>
      <c r="L358" s="84">
        <v>5000</v>
      </c>
      <c r="M358" s="84">
        <v>5000</v>
      </c>
      <c r="N358" s="84">
        <v>5000</v>
      </c>
      <c r="O358" s="84">
        <v>5000</v>
      </c>
    </row>
    <row r="359" spans="1:15" x14ac:dyDescent="0.25">
      <c r="A359" s="83" t="s">
        <v>784</v>
      </c>
      <c r="B359" s="83" t="s">
        <v>775</v>
      </c>
      <c r="E359" s="84">
        <v>0</v>
      </c>
      <c r="F359" s="84">
        <v>11500</v>
      </c>
      <c r="G359" s="84">
        <v>9494.5300000000007</v>
      </c>
      <c r="H359" s="84">
        <v>11393.436000000002</v>
      </c>
      <c r="I359" s="157"/>
      <c r="J359" s="84">
        <v>11500</v>
      </c>
      <c r="K359" s="190">
        <v>9.3531047174880751E-3</v>
      </c>
      <c r="L359" s="84">
        <v>11500</v>
      </c>
      <c r="M359" s="84">
        <v>11500</v>
      </c>
      <c r="N359" s="84">
        <v>11500</v>
      </c>
      <c r="O359" s="84">
        <v>11500</v>
      </c>
    </row>
    <row r="360" spans="1:15" x14ac:dyDescent="0.25">
      <c r="A360" s="83" t="s">
        <v>176</v>
      </c>
      <c r="B360" s="83" t="s">
        <v>177</v>
      </c>
      <c r="C360" s="84">
        <v>16204.7</v>
      </c>
      <c r="D360" s="84">
        <v>29721.51</v>
      </c>
      <c r="E360" s="84">
        <v>25000</v>
      </c>
      <c r="F360" s="84">
        <v>25000</v>
      </c>
      <c r="G360" s="84">
        <v>22799.05</v>
      </c>
      <c r="H360" s="84">
        <v>27358.859999999997</v>
      </c>
      <c r="I360" s="157"/>
      <c r="J360" s="84">
        <v>25000</v>
      </c>
      <c r="K360" s="190">
        <v>-8.6219235743009659E-2</v>
      </c>
      <c r="L360" s="84">
        <v>25000</v>
      </c>
      <c r="M360" s="84">
        <v>25000</v>
      </c>
      <c r="N360" s="84">
        <v>25000</v>
      </c>
      <c r="O360" s="84">
        <v>25000</v>
      </c>
    </row>
    <row r="361" spans="1:15" x14ac:dyDescent="0.25">
      <c r="A361" s="83" t="s">
        <v>178</v>
      </c>
      <c r="B361" s="83" t="s">
        <v>179</v>
      </c>
      <c r="C361" s="84">
        <v>0</v>
      </c>
      <c r="D361" s="84">
        <v>0</v>
      </c>
      <c r="E361" s="84">
        <v>2000</v>
      </c>
      <c r="F361" s="84">
        <v>2000</v>
      </c>
      <c r="G361" s="84">
        <v>1009.75</v>
      </c>
      <c r="H361" s="84">
        <v>1211.6999999999998</v>
      </c>
      <c r="I361" s="157"/>
      <c r="J361" s="84">
        <v>2000</v>
      </c>
      <c r="K361" s="190">
        <v>0.65057357431707541</v>
      </c>
      <c r="L361" s="84">
        <v>2000</v>
      </c>
      <c r="M361" s="84">
        <v>2000</v>
      </c>
      <c r="N361" s="84">
        <v>2000</v>
      </c>
      <c r="O361" s="84">
        <v>2000</v>
      </c>
    </row>
    <row r="362" spans="1:15" x14ac:dyDescent="0.25">
      <c r="A362" s="83" t="s">
        <v>180</v>
      </c>
      <c r="B362" s="83" t="s">
        <v>140</v>
      </c>
      <c r="C362" s="84">
        <v>0</v>
      </c>
      <c r="D362" s="84">
        <v>300</v>
      </c>
      <c r="E362" s="84">
        <v>0</v>
      </c>
      <c r="F362" s="84">
        <v>0</v>
      </c>
      <c r="G362" s="84">
        <v>0</v>
      </c>
      <c r="H362" s="84">
        <v>0</v>
      </c>
      <c r="J362" s="84">
        <v>0</v>
      </c>
      <c r="K362" s="190" t="e">
        <v>#DIV/0!</v>
      </c>
      <c r="L362" s="84">
        <v>0</v>
      </c>
      <c r="M362" s="84">
        <v>0</v>
      </c>
      <c r="N362" s="84">
        <v>0</v>
      </c>
      <c r="O362" s="84">
        <v>0</v>
      </c>
    </row>
    <row r="363" spans="1:15" x14ac:dyDescent="0.25">
      <c r="A363" s="83" t="s">
        <v>181</v>
      </c>
      <c r="B363" s="83" t="s">
        <v>26</v>
      </c>
      <c r="C363" s="84">
        <v>0</v>
      </c>
      <c r="D363" s="84">
        <v>0</v>
      </c>
      <c r="E363" s="84">
        <v>0</v>
      </c>
      <c r="F363" s="84">
        <v>0</v>
      </c>
      <c r="G363" s="84">
        <v>0</v>
      </c>
      <c r="H363" s="84">
        <v>0</v>
      </c>
      <c r="J363" s="84">
        <v>0</v>
      </c>
      <c r="K363" s="190" t="e">
        <v>#DIV/0!</v>
      </c>
      <c r="L363" s="84">
        <v>0</v>
      </c>
      <c r="M363" s="84">
        <v>0</v>
      </c>
      <c r="N363" s="84">
        <v>0</v>
      </c>
      <c r="O363" s="84">
        <v>0</v>
      </c>
    </row>
    <row r="364" spans="1:15" x14ac:dyDescent="0.25">
      <c r="A364" s="83" t="s">
        <v>182</v>
      </c>
      <c r="B364" s="83" t="s">
        <v>183</v>
      </c>
      <c r="C364" s="84">
        <v>8436.15</v>
      </c>
      <c r="D364" s="84">
        <v>8943.02</v>
      </c>
      <c r="E364" s="84">
        <v>9000</v>
      </c>
      <c r="F364" s="84">
        <v>9000</v>
      </c>
      <c r="G364" s="84">
        <v>9510.69</v>
      </c>
      <c r="H364" s="84">
        <v>11412.828000000001</v>
      </c>
      <c r="J364" s="84">
        <v>9000</v>
      </c>
      <c r="K364" s="190">
        <v>-0.21141368291890503</v>
      </c>
      <c r="L364" s="84">
        <v>9000</v>
      </c>
      <c r="M364" s="84">
        <v>9000</v>
      </c>
      <c r="N364" s="84">
        <v>9000</v>
      </c>
      <c r="O364" s="84">
        <v>9000</v>
      </c>
    </row>
    <row r="365" spans="1:15" x14ac:dyDescent="0.25">
      <c r="A365" s="83" t="s">
        <v>184</v>
      </c>
      <c r="B365" s="83" t="s">
        <v>50</v>
      </c>
      <c r="C365" s="84">
        <v>46895.08</v>
      </c>
      <c r="D365" s="84">
        <v>12525.48</v>
      </c>
      <c r="E365" s="84">
        <v>10000</v>
      </c>
      <c r="F365" s="84">
        <v>10000</v>
      </c>
      <c r="G365" s="84">
        <v>5179.7</v>
      </c>
      <c r="H365" s="84">
        <v>6215.64</v>
      </c>
      <c r="J365" s="84">
        <v>10000</v>
      </c>
      <c r="K365" s="190">
        <v>0.60884478509051354</v>
      </c>
      <c r="L365" s="84">
        <v>10000</v>
      </c>
      <c r="M365" s="84">
        <v>10000</v>
      </c>
      <c r="N365" s="84">
        <v>10000</v>
      </c>
      <c r="O365" s="84">
        <v>10000</v>
      </c>
    </row>
    <row r="366" spans="1:15" x14ac:dyDescent="0.25">
      <c r="A366" s="83" t="s">
        <v>185</v>
      </c>
      <c r="B366" s="83" t="s">
        <v>145</v>
      </c>
      <c r="C366" s="84">
        <v>359.4</v>
      </c>
      <c r="D366" s="84">
        <v>359.4</v>
      </c>
      <c r="E366" s="84">
        <v>500</v>
      </c>
      <c r="F366" s="84">
        <v>500</v>
      </c>
      <c r="G366" s="84">
        <v>30</v>
      </c>
      <c r="H366" s="84">
        <v>36</v>
      </c>
      <c r="J366" s="84">
        <v>500</v>
      </c>
      <c r="K366" s="190">
        <v>12.888888888888889</v>
      </c>
      <c r="L366" s="84">
        <v>500</v>
      </c>
      <c r="M366" s="84">
        <v>500</v>
      </c>
      <c r="N366" s="84">
        <v>500</v>
      </c>
      <c r="O366" s="84">
        <v>500</v>
      </c>
    </row>
    <row r="367" spans="1:15" x14ac:dyDescent="0.25">
      <c r="A367" s="83" t="s">
        <v>186</v>
      </c>
      <c r="B367" s="83" t="s">
        <v>187</v>
      </c>
      <c r="C367" s="84">
        <v>0</v>
      </c>
      <c r="D367" s="84">
        <v>38520</v>
      </c>
      <c r="E367" s="84">
        <v>39421.5</v>
      </c>
      <c r="F367" s="84">
        <v>39421.5</v>
      </c>
      <c r="G367" s="84">
        <v>38371.879999999997</v>
      </c>
      <c r="H367" s="84">
        <v>46046.255999999994</v>
      </c>
      <c r="J367" s="84">
        <v>39421.5</v>
      </c>
      <c r="K367" s="190">
        <v>-0.14387176234263205</v>
      </c>
      <c r="L367" s="84">
        <v>39421.5</v>
      </c>
      <c r="M367" s="84">
        <v>39421.5</v>
      </c>
      <c r="N367" s="84">
        <v>39421.5</v>
      </c>
      <c r="O367" s="84">
        <v>39421.5</v>
      </c>
    </row>
    <row r="368" spans="1:15" x14ac:dyDescent="0.25">
      <c r="A368" s="83" t="s">
        <v>188</v>
      </c>
      <c r="B368" s="83" t="s">
        <v>32</v>
      </c>
      <c r="C368" s="84">
        <v>0</v>
      </c>
      <c r="D368" s="84">
        <v>0</v>
      </c>
      <c r="E368" s="84">
        <v>0</v>
      </c>
      <c r="F368" s="84">
        <v>0</v>
      </c>
      <c r="G368" s="84">
        <v>0</v>
      </c>
      <c r="H368" s="84">
        <v>0</v>
      </c>
      <c r="J368" s="84">
        <v>0</v>
      </c>
      <c r="K368" s="190" t="e">
        <v>#DIV/0!</v>
      </c>
      <c r="L368" s="84">
        <v>0</v>
      </c>
      <c r="M368" s="84">
        <v>0</v>
      </c>
      <c r="N368" s="84">
        <v>0</v>
      </c>
      <c r="O368" s="84">
        <v>0</v>
      </c>
    </row>
    <row r="369" spans="1:15" x14ac:dyDescent="0.25">
      <c r="A369" s="83" t="s">
        <v>189</v>
      </c>
      <c r="B369" s="83" t="s">
        <v>190</v>
      </c>
      <c r="C369" s="84">
        <v>0</v>
      </c>
      <c r="D369" s="84">
        <v>170.68</v>
      </c>
      <c r="E369" s="84">
        <v>0</v>
      </c>
      <c r="F369" s="84">
        <v>0</v>
      </c>
      <c r="G369" s="84">
        <v>0</v>
      </c>
      <c r="H369" s="84">
        <v>0</v>
      </c>
      <c r="J369" s="84">
        <v>0</v>
      </c>
      <c r="K369" s="190" t="e">
        <v>#DIV/0!</v>
      </c>
      <c r="L369" s="84">
        <v>0</v>
      </c>
      <c r="M369" s="84">
        <v>0</v>
      </c>
      <c r="N369" s="84">
        <v>0</v>
      </c>
      <c r="O369" s="84">
        <v>0</v>
      </c>
    </row>
    <row r="370" spans="1:15" x14ac:dyDescent="0.25">
      <c r="A370" s="83" t="s">
        <v>191</v>
      </c>
      <c r="B370" s="83" t="s">
        <v>265</v>
      </c>
      <c r="C370" s="84">
        <v>0</v>
      </c>
      <c r="D370" s="84">
        <v>0</v>
      </c>
      <c r="E370" s="84">
        <v>0</v>
      </c>
      <c r="F370" s="84">
        <v>0</v>
      </c>
      <c r="G370" s="84">
        <v>0</v>
      </c>
      <c r="H370" s="84">
        <v>0</v>
      </c>
      <c r="J370" s="84">
        <v>0</v>
      </c>
      <c r="K370" s="190" t="e">
        <v>#DIV/0!</v>
      </c>
      <c r="L370" s="84">
        <v>0</v>
      </c>
      <c r="M370" s="84">
        <v>0</v>
      </c>
      <c r="N370" s="84">
        <v>0</v>
      </c>
      <c r="O370" s="84">
        <v>0</v>
      </c>
    </row>
    <row r="371" spans="1:15" x14ac:dyDescent="0.25">
      <c r="A371" s="172"/>
      <c r="B371" s="172" t="s">
        <v>33</v>
      </c>
      <c r="C371" s="173">
        <v>100116.03</v>
      </c>
      <c r="D371" s="173">
        <v>105782.91999999998</v>
      </c>
      <c r="E371" s="173">
        <v>158559</v>
      </c>
      <c r="F371" s="173">
        <v>158559</v>
      </c>
      <c r="G371" s="173">
        <v>124410.85</v>
      </c>
      <c r="H371" s="173">
        <v>149293.01999999996</v>
      </c>
      <c r="I371" s="173">
        <v>2.5000000000000001E-2</v>
      </c>
      <c r="J371" s="173">
        <v>152786.5</v>
      </c>
      <c r="K371" s="173" t="e">
        <v>#DIV/0!</v>
      </c>
      <c r="L371" s="173">
        <v>152788.5</v>
      </c>
      <c r="M371" s="173">
        <v>152789.5</v>
      </c>
      <c r="N371" s="173">
        <v>152790.5</v>
      </c>
      <c r="O371" s="173">
        <v>152791.5</v>
      </c>
    </row>
    <row r="372" spans="1:15" x14ac:dyDescent="0.25">
      <c r="C372" s="83"/>
      <c r="D372" s="83"/>
      <c r="E372" s="83"/>
      <c r="F372" s="83"/>
      <c r="I372" s="100"/>
      <c r="J372" s="103"/>
      <c r="K372" s="190" t="e">
        <v>#DIV/0!</v>
      </c>
      <c r="L372" s="83"/>
      <c r="M372" s="83"/>
      <c r="N372" s="83"/>
      <c r="O372" s="83"/>
    </row>
    <row r="373" spans="1:15" x14ac:dyDescent="0.25">
      <c r="A373" s="82" t="s">
        <v>415</v>
      </c>
      <c r="C373" s="83"/>
      <c r="D373" s="83"/>
      <c r="F373" s="164"/>
      <c r="I373" s="100"/>
      <c r="J373" s="103"/>
      <c r="K373" s="190" t="e">
        <v>#DIV/0!</v>
      </c>
      <c r="L373" s="103"/>
      <c r="M373" s="103"/>
      <c r="N373" s="83"/>
      <c r="O373" s="83"/>
    </row>
    <row r="374" spans="1:15" x14ac:dyDescent="0.25">
      <c r="A374" s="83" t="s">
        <v>1875</v>
      </c>
      <c r="B374" s="83" t="s">
        <v>1873</v>
      </c>
      <c r="C374" s="84">
        <v>0</v>
      </c>
      <c r="D374" s="84">
        <v>0</v>
      </c>
      <c r="E374" s="84">
        <v>0</v>
      </c>
      <c r="F374" s="84">
        <v>5600</v>
      </c>
      <c r="G374" s="84">
        <v>5605</v>
      </c>
      <c r="H374" s="84">
        <v>6726</v>
      </c>
      <c r="I374" s="176"/>
      <c r="J374" s="84">
        <v>5600</v>
      </c>
      <c r="K374" s="190">
        <v>-0.16741005055010408</v>
      </c>
      <c r="L374" s="84">
        <v>5600</v>
      </c>
      <c r="M374" s="84">
        <v>5600</v>
      </c>
      <c r="N374" s="84">
        <v>5600</v>
      </c>
      <c r="O374" s="84">
        <v>5600</v>
      </c>
    </row>
    <row r="375" spans="1:15" x14ac:dyDescent="0.25">
      <c r="A375" s="83" t="s">
        <v>416</v>
      </c>
      <c r="B375" s="83" t="s">
        <v>417</v>
      </c>
      <c r="C375" s="84">
        <v>2279692.46</v>
      </c>
      <c r="D375" s="84">
        <v>2368211.86</v>
      </c>
      <c r="E375" s="84">
        <v>2442624.46</v>
      </c>
      <c r="F375" s="84">
        <v>2442624.46</v>
      </c>
      <c r="G375" s="84">
        <v>2035523.8</v>
      </c>
      <c r="H375" s="84">
        <v>2442628.56</v>
      </c>
      <c r="I375" s="176">
        <v>2.5000000000000001E-2</v>
      </c>
      <c r="J375" s="84">
        <v>2467234.2147200005</v>
      </c>
      <c r="K375" s="190">
        <v>1.0073432826807059E-2</v>
      </c>
      <c r="L375" s="84">
        <v>2528915.0700880005</v>
      </c>
      <c r="M375" s="84">
        <v>2592137.9468402001</v>
      </c>
      <c r="N375" s="84">
        <v>2656941.3955112048</v>
      </c>
      <c r="O375" s="84">
        <v>2723364.9303989848</v>
      </c>
    </row>
    <row r="376" spans="1:15" x14ac:dyDescent="0.25">
      <c r="A376" s="172"/>
      <c r="B376" s="172" t="s">
        <v>33</v>
      </c>
      <c r="C376" s="173">
        <v>2279692.46</v>
      </c>
      <c r="D376" s="173">
        <v>2368211.86</v>
      </c>
      <c r="E376" s="173">
        <v>2442624.46</v>
      </c>
      <c r="F376" s="173">
        <v>2448224.46</v>
      </c>
      <c r="G376" s="173">
        <v>2041128.8</v>
      </c>
      <c r="H376" s="173">
        <v>2449354.56</v>
      </c>
      <c r="I376" s="173">
        <v>2.5000000000000001E-2</v>
      </c>
      <c r="J376" s="173">
        <v>2472834.2147200005</v>
      </c>
      <c r="K376" s="190">
        <v>9.5860579368306949E-3</v>
      </c>
      <c r="L376" s="173">
        <v>2534515.0700880005</v>
      </c>
      <c r="M376" s="173">
        <v>2597737.9468402001</v>
      </c>
      <c r="N376" s="173">
        <v>2662541.3955112048</v>
      </c>
      <c r="O376" s="173">
        <v>2728964.9303989848</v>
      </c>
    </row>
    <row r="377" spans="1:15" x14ac:dyDescent="0.25">
      <c r="C377" s="83"/>
      <c r="D377" s="83"/>
      <c r="E377" s="103"/>
      <c r="F377" s="103"/>
      <c r="G377" s="83"/>
      <c r="I377" s="100"/>
      <c r="J377" s="83"/>
      <c r="K377" s="190" t="e">
        <v>#DIV/0!</v>
      </c>
      <c r="L377" s="83"/>
      <c r="M377" s="83"/>
      <c r="N377" s="83"/>
      <c r="O377" s="83"/>
    </row>
    <row r="378" spans="1:15" x14ac:dyDescent="0.25">
      <c r="A378" s="82" t="s">
        <v>418</v>
      </c>
      <c r="I378" s="176"/>
      <c r="K378" s="190" t="e">
        <v>#DIV/0!</v>
      </c>
    </row>
    <row r="379" spans="1:15" x14ac:dyDescent="0.25">
      <c r="A379" s="83" t="s">
        <v>419</v>
      </c>
      <c r="B379" s="83" t="s">
        <v>304</v>
      </c>
      <c r="C379" s="84">
        <v>11666.6</v>
      </c>
      <c r="D379" s="84">
        <v>4262.8599999999997</v>
      </c>
      <c r="E379" s="84">
        <v>8000</v>
      </c>
      <c r="F379" s="84">
        <v>8000</v>
      </c>
      <c r="G379" s="84">
        <v>7170.39</v>
      </c>
      <c r="H379" s="84">
        <v>8604.4680000000008</v>
      </c>
      <c r="I379" s="176">
        <v>2.5000000000000001E-2</v>
      </c>
      <c r="J379" s="84">
        <v>8000</v>
      </c>
      <c r="K379" s="190">
        <v>-7.0250479169659374E-2</v>
      </c>
      <c r="L379" s="84">
        <v>8000</v>
      </c>
      <c r="M379" s="84">
        <v>8000</v>
      </c>
      <c r="N379" s="84">
        <v>8000</v>
      </c>
      <c r="O379" s="84">
        <v>8000</v>
      </c>
    </row>
    <row r="380" spans="1:15" x14ac:dyDescent="0.25">
      <c r="A380" s="83" t="s">
        <v>420</v>
      </c>
      <c r="B380" s="83" t="s">
        <v>24</v>
      </c>
      <c r="C380" s="84">
        <v>24885</v>
      </c>
      <c r="D380" s="84">
        <v>24709</v>
      </c>
      <c r="E380" s="84">
        <v>26200</v>
      </c>
      <c r="F380" s="84">
        <v>26200</v>
      </c>
      <c r="G380" s="84">
        <v>24709</v>
      </c>
      <c r="H380" s="84">
        <v>29650.800000000003</v>
      </c>
      <c r="I380" s="176">
        <v>2.5000000000000001E-2</v>
      </c>
      <c r="J380" s="84">
        <v>26200</v>
      </c>
      <c r="K380" s="190">
        <v>-0.11638134552861988</v>
      </c>
      <c r="L380" s="84">
        <v>26200</v>
      </c>
      <c r="M380" s="84">
        <v>26200</v>
      </c>
      <c r="N380" s="84">
        <v>26200</v>
      </c>
      <c r="O380" s="84">
        <v>26200</v>
      </c>
    </row>
    <row r="381" spans="1:15" x14ac:dyDescent="0.25">
      <c r="A381" s="83" t="s">
        <v>421</v>
      </c>
      <c r="B381" s="83" t="s">
        <v>50</v>
      </c>
      <c r="C381" s="84">
        <v>229.34</v>
      </c>
      <c r="D381" s="84">
        <v>394.68</v>
      </c>
      <c r="E381" s="84">
        <v>1000</v>
      </c>
      <c r="F381" s="84">
        <v>1000</v>
      </c>
      <c r="G381" s="84">
        <v>60.33</v>
      </c>
      <c r="H381" s="84">
        <v>72.395999999999987</v>
      </c>
      <c r="I381" s="176">
        <v>2.5000000000000001E-2</v>
      </c>
      <c r="J381" s="84">
        <v>1000</v>
      </c>
      <c r="K381" s="190">
        <v>12.812917840764687</v>
      </c>
      <c r="L381" s="84">
        <v>1000</v>
      </c>
      <c r="M381" s="84">
        <v>1000</v>
      </c>
      <c r="N381" s="84">
        <v>1000</v>
      </c>
      <c r="O381" s="84">
        <v>1000</v>
      </c>
    </row>
    <row r="382" spans="1:15" x14ac:dyDescent="0.25">
      <c r="A382" s="83" t="s">
        <v>422</v>
      </c>
      <c r="B382" s="83" t="s">
        <v>423</v>
      </c>
      <c r="C382" s="84">
        <v>0</v>
      </c>
      <c r="D382" s="84">
        <v>0</v>
      </c>
      <c r="E382" s="84">
        <v>0</v>
      </c>
      <c r="F382" s="84">
        <v>0</v>
      </c>
      <c r="G382" s="84">
        <v>0</v>
      </c>
      <c r="H382" s="84">
        <v>0</v>
      </c>
      <c r="I382" s="176">
        <v>2.5000000000000001E-2</v>
      </c>
      <c r="J382" s="84">
        <v>0</v>
      </c>
      <c r="K382" s="190" t="e">
        <v>#DIV/0!</v>
      </c>
      <c r="L382" s="84">
        <v>0</v>
      </c>
      <c r="M382" s="84">
        <v>0</v>
      </c>
      <c r="N382" s="84">
        <v>0</v>
      </c>
      <c r="O382" s="84">
        <v>0</v>
      </c>
    </row>
    <row r="383" spans="1:15" x14ac:dyDescent="0.25">
      <c r="A383" s="83" t="s">
        <v>424</v>
      </c>
      <c r="B383" s="83" t="s">
        <v>425</v>
      </c>
      <c r="C383" s="84">
        <v>267000</v>
      </c>
      <c r="D383" s="84">
        <v>334000</v>
      </c>
      <c r="E383" s="84">
        <v>334000</v>
      </c>
      <c r="F383" s="84">
        <v>334000</v>
      </c>
      <c r="G383" s="84">
        <v>334000</v>
      </c>
      <c r="H383" s="84">
        <v>334000</v>
      </c>
      <c r="I383" s="176">
        <v>2.5000000000000001E-2</v>
      </c>
      <c r="J383" s="189">
        <v>392870</v>
      </c>
      <c r="K383" s="190">
        <v>0.17625748502994013</v>
      </c>
      <c r="L383" s="84">
        <v>392870</v>
      </c>
      <c r="M383" s="84">
        <v>392870</v>
      </c>
      <c r="N383" s="84">
        <v>392870</v>
      </c>
      <c r="O383" s="84">
        <v>392870</v>
      </c>
    </row>
    <row r="384" spans="1:15" x14ac:dyDescent="0.25">
      <c r="A384" s="83" t="s">
        <v>426</v>
      </c>
      <c r="B384" s="83" t="s">
        <v>427</v>
      </c>
      <c r="C384" s="84">
        <v>0</v>
      </c>
      <c r="D384" s="84">
        <v>0</v>
      </c>
      <c r="E384" s="84">
        <v>0</v>
      </c>
      <c r="F384" s="84">
        <v>0</v>
      </c>
      <c r="G384" s="84">
        <v>0</v>
      </c>
      <c r="H384" s="84">
        <v>0</v>
      </c>
      <c r="I384" s="176">
        <v>2.5000000000000001E-2</v>
      </c>
      <c r="J384" s="84">
        <v>0</v>
      </c>
      <c r="K384" s="190" t="e">
        <v>#DIV/0!</v>
      </c>
      <c r="L384" s="84">
        <v>0</v>
      </c>
      <c r="M384" s="84">
        <v>0</v>
      </c>
      <c r="N384" s="84">
        <v>0</v>
      </c>
      <c r="O384" s="84">
        <v>0</v>
      </c>
    </row>
    <row r="385" spans="1:16" x14ac:dyDescent="0.25">
      <c r="A385" s="172"/>
      <c r="B385" s="172" t="s">
        <v>33</v>
      </c>
      <c r="C385" s="173">
        <v>303780.94</v>
      </c>
      <c r="D385" s="173">
        <v>363366.54</v>
      </c>
      <c r="E385" s="173">
        <v>369200</v>
      </c>
      <c r="F385" s="173">
        <v>369200</v>
      </c>
      <c r="G385" s="173">
        <v>365939.72</v>
      </c>
      <c r="H385" s="173">
        <v>372327.66399999999</v>
      </c>
      <c r="I385" s="173">
        <v>0.15</v>
      </c>
      <c r="J385" s="173">
        <v>428070</v>
      </c>
      <c r="K385" s="190">
        <v>0.14971311935607345</v>
      </c>
      <c r="L385" s="173">
        <v>428070</v>
      </c>
      <c r="M385" s="173">
        <v>428070</v>
      </c>
      <c r="N385" s="173">
        <v>428070</v>
      </c>
      <c r="O385" s="173">
        <v>428070</v>
      </c>
    </row>
    <row r="386" spans="1:16" x14ac:dyDescent="0.25">
      <c r="I386" s="176"/>
      <c r="K386" s="190" t="e">
        <v>#DIV/0!</v>
      </c>
    </row>
    <row r="387" spans="1:16" x14ac:dyDescent="0.25">
      <c r="A387" s="82" t="s">
        <v>428</v>
      </c>
      <c r="I387" s="176"/>
      <c r="K387" s="190" t="e">
        <v>#DIV/0!</v>
      </c>
    </row>
    <row r="388" spans="1:16" x14ac:dyDescent="0.25">
      <c r="A388" s="83" t="s">
        <v>429</v>
      </c>
      <c r="B388" s="83" t="s">
        <v>304</v>
      </c>
      <c r="C388" s="84">
        <v>0</v>
      </c>
      <c r="D388" s="84">
        <v>0</v>
      </c>
      <c r="E388" s="84">
        <v>0</v>
      </c>
      <c r="F388" s="84">
        <v>0</v>
      </c>
      <c r="G388" s="84">
        <v>0</v>
      </c>
      <c r="H388" s="84">
        <v>0</v>
      </c>
      <c r="I388" s="84">
        <v>0</v>
      </c>
      <c r="J388" s="84">
        <v>0</v>
      </c>
      <c r="K388" s="190" t="e">
        <v>#DIV/0!</v>
      </c>
      <c r="L388" s="84">
        <v>0</v>
      </c>
      <c r="M388" s="84">
        <v>0</v>
      </c>
      <c r="N388" s="84">
        <v>0</v>
      </c>
      <c r="O388" s="84">
        <v>0</v>
      </c>
    </row>
    <row r="389" spans="1:16" x14ac:dyDescent="0.25">
      <c r="A389" s="83" t="s">
        <v>430</v>
      </c>
      <c r="B389" s="83" t="s">
        <v>423</v>
      </c>
      <c r="C389" s="84">
        <v>11000</v>
      </c>
      <c r="D389" s="84">
        <v>0</v>
      </c>
      <c r="E389" s="84">
        <v>0</v>
      </c>
      <c r="F389" s="84">
        <v>0</v>
      </c>
      <c r="G389" s="84">
        <v>0</v>
      </c>
      <c r="H389" s="84">
        <v>0</v>
      </c>
      <c r="I389" s="84">
        <v>0</v>
      </c>
      <c r="J389" s="84">
        <v>0</v>
      </c>
      <c r="K389" s="190" t="e">
        <v>#DIV/0!</v>
      </c>
      <c r="L389" s="84">
        <v>0</v>
      </c>
      <c r="M389" s="84">
        <v>0</v>
      </c>
      <c r="N389" s="84">
        <v>0</v>
      </c>
      <c r="O389" s="84">
        <v>0</v>
      </c>
    </row>
    <row r="390" spans="1:16" x14ac:dyDescent="0.25">
      <c r="A390" s="83" t="s">
        <v>431</v>
      </c>
      <c r="B390" s="83" t="s">
        <v>432</v>
      </c>
      <c r="C390" s="84">
        <v>327000</v>
      </c>
      <c r="D390" s="84">
        <v>425000</v>
      </c>
      <c r="E390" s="84">
        <v>560000</v>
      </c>
      <c r="F390" s="84">
        <v>560000</v>
      </c>
      <c r="G390" s="84">
        <v>560000</v>
      </c>
      <c r="H390" s="84">
        <v>560000</v>
      </c>
      <c r="I390" s="176">
        <v>2.5000000000000001E-2</v>
      </c>
      <c r="J390" s="189">
        <v>699089</v>
      </c>
      <c r="K390" s="190">
        <v>0.24837321428571429</v>
      </c>
      <c r="L390" s="84">
        <v>699089</v>
      </c>
      <c r="M390" s="84">
        <v>699089</v>
      </c>
      <c r="N390" s="84">
        <v>699089</v>
      </c>
      <c r="O390" s="84">
        <v>699089</v>
      </c>
    </row>
    <row r="391" spans="1:16" x14ac:dyDescent="0.25">
      <c r="A391" s="83" t="s">
        <v>433</v>
      </c>
      <c r="B391" s="83" t="s">
        <v>434</v>
      </c>
      <c r="C391" s="84">
        <v>84243</v>
      </c>
      <c r="D391" s="84">
        <v>90750</v>
      </c>
      <c r="E391" s="84">
        <v>90750</v>
      </c>
      <c r="F391" s="84">
        <v>90750</v>
      </c>
      <c r="G391" s="84">
        <v>90750</v>
      </c>
      <c r="H391" s="84">
        <v>90750</v>
      </c>
      <c r="I391" s="176">
        <v>2.5000000000000001E-2</v>
      </c>
      <c r="J391" s="189">
        <v>99288</v>
      </c>
      <c r="K391" s="190">
        <v>9.4082644628099177E-2</v>
      </c>
      <c r="L391" s="84">
        <v>99288</v>
      </c>
      <c r="M391" s="84">
        <v>99288</v>
      </c>
      <c r="N391" s="84">
        <v>99288</v>
      </c>
      <c r="O391" s="84">
        <v>99288</v>
      </c>
    </row>
    <row r="392" spans="1:16" x14ac:dyDescent="0.25">
      <c r="A392" s="172"/>
      <c r="B392" s="172" t="s">
        <v>33</v>
      </c>
      <c r="C392" s="173">
        <v>422243</v>
      </c>
      <c r="D392" s="173">
        <v>515750</v>
      </c>
      <c r="E392" s="173">
        <v>650750</v>
      </c>
      <c r="F392" s="173">
        <v>650750</v>
      </c>
      <c r="G392" s="173">
        <v>650750</v>
      </c>
      <c r="H392" s="173">
        <v>650750</v>
      </c>
      <c r="I392" s="173">
        <v>0.05</v>
      </c>
      <c r="J392" s="173">
        <v>798377</v>
      </c>
      <c r="K392" s="190">
        <v>0.22685670380330389</v>
      </c>
      <c r="L392" s="173">
        <v>798377</v>
      </c>
      <c r="M392" s="173">
        <v>798377</v>
      </c>
      <c r="N392" s="173">
        <v>798377</v>
      </c>
      <c r="O392" s="173">
        <v>798377</v>
      </c>
    </row>
    <row r="393" spans="1:16" x14ac:dyDescent="0.25">
      <c r="I393" s="176"/>
      <c r="K393" s="190" t="e">
        <v>#DIV/0!</v>
      </c>
    </row>
    <row r="394" spans="1:16" x14ac:dyDescent="0.25">
      <c r="A394" s="82" t="s">
        <v>253</v>
      </c>
      <c r="C394" s="83"/>
      <c r="D394" s="83"/>
      <c r="E394" s="103"/>
      <c r="F394" s="103"/>
      <c r="I394" s="100"/>
      <c r="J394" s="103"/>
      <c r="K394" s="190" t="e">
        <v>#DIV/0!</v>
      </c>
      <c r="L394" s="83"/>
      <c r="M394" s="83"/>
      <c r="N394" s="83"/>
      <c r="O394" s="83"/>
    </row>
    <row r="395" spans="1:16" x14ac:dyDescent="0.25">
      <c r="A395" s="83" t="s">
        <v>319</v>
      </c>
      <c r="B395" s="83" t="s">
        <v>59</v>
      </c>
      <c r="C395" s="84">
        <v>57781.06</v>
      </c>
      <c r="D395" s="84">
        <v>61396.34</v>
      </c>
      <c r="E395" s="84">
        <v>109675</v>
      </c>
      <c r="F395" s="84">
        <v>109675</v>
      </c>
      <c r="G395" s="84">
        <v>88583.71</v>
      </c>
      <c r="H395" s="84">
        <v>109675</v>
      </c>
      <c r="I395" s="171">
        <v>2.5000000000000001E-2</v>
      </c>
      <c r="J395" s="84">
        <v>112416.87499999999</v>
      </c>
      <c r="K395" s="190">
        <v>2.4999999999999866E-2</v>
      </c>
      <c r="L395" s="84">
        <v>115227.29687499999</v>
      </c>
      <c r="M395" s="84">
        <v>118107.97929687498</v>
      </c>
      <c r="N395" s="84">
        <v>121060.67877929685</v>
      </c>
      <c r="O395" s="84">
        <v>124087.19574877928</v>
      </c>
    </row>
    <row r="396" spans="1:16" x14ac:dyDescent="0.25">
      <c r="A396" s="83" t="s">
        <v>318</v>
      </c>
      <c r="B396" s="83" t="s">
        <v>769</v>
      </c>
      <c r="D396" s="84">
        <v>0</v>
      </c>
      <c r="E396" s="84">
        <v>80000</v>
      </c>
      <c r="F396" s="84">
        <v>64615</v>
      </c>
      <c r="G396" s="84">
        <v>51153.73</v>
      </c>
      <c r="H396" s="84">
        <v>64615</v>
      </c>
      <c r="I396" s="171">
        <v>2.5000000000000001E-2</v>
      </c>
      <c r="J396" s="84">
        <v>71750</v>
      </c>
      <c r="K396" s="190">
        <v>0.11042327632902577</v>
      </c>
      <c r="L396" s="84">
        <v>73543.75</v>
      </c>
      <c r="M396" s="84">
        <v>75382.34375</v>
      </c>
      <c r="N396" s="84">
        <v>77266.90234375</v>
      </c>
      <c r="O396" s="84">
        <v>79198.574902343753</v>
      </c>
    </row>
    <row r="397" spans="1:16" x14ac:dyDescent="0.25">
      <c r="A397" s="83" t="s">
        <v>317</v>
      </c>
      <c r="B397" s="83" t="s">
        <v>316</v>
      </c>
      <c r="C397" s="157">
        <v>8726.6299999999992</v>
      </c>
      <c r="D397" s="157">
        <v>31862.33</v>
      </c>
      <c r="E397" s="84">
        <v>38242.620000000003</v>
      </c>
      <c r="F397" s="84">
        <v>38242.620000000003</v>
      </c>
      <c r="G397" s="84">
        <v>28420.2</v>
      </c>
      <c r="H397" s="84">
        <v>38242.620000000003</v>
      </c>
      <c r="I397" s="171">
        <v>2.5000000000000001E-2</v>
      </c>
      <c r="J397" s="84">
        <v>39198.6855</v>
      </c>
      <c r="K397" s="190">
        <v>2.4999999999999918E-2</v>
      </c>
      <c r="L397" s="84">
        <v>40178.652637500003</v>
      </c>
      <c r="M397" s="84">
        <v>41183.118953437501</v>
      </c>
      <c r="N397" s="84">
        <v>42212.696927273435</v>
      </c>
      <c r="O397" s="84">
        <v>43268.014350455269</v>
      </c>
    </row>
    <row r="398" spans="1:16" x14ac:dyDescent="0.25">
      <c r="A398" s="83" t="s">
        <v>315</v>
      </c>
      <c r="B398" s="83" t="s">
        <v>314</v>
      </c>
      <c r="C398" s="157">
        <v>0</v>
      </c>
      <c r="D398" s="157">
        <v>32694.3</v>
      </c>
      <c r="E398" s="84">
        <v>61500</v>
      </c>
      <c r="F398" s="84">
        <v>61500</v>
      </c>
      <c r="G398" s="84">
        <v>49362.59</v>
      </c>
      <c r="H398" s="84">
        <v>61500</v>
      </c>
      <c r="I398" s="171">
        <v>2.5000000000000001E-2</v>
      </c>
      <c r="J398" s="84">
        <v>63037.5</v>
      </c>
      <c r="K398" s="190">
        <v>2.5000000000000001E-2</v>
      </c>
      <c r="L398" s="84">
        <v>64613.4375</v>
      </c>
      <c r="M398" s="84">
        <v>66228.7734375</v>
      </c>
      <c r="N398" s="84">
        <v>67884.492773437494</v>
      </c>
      <c r="O398" s="84">
        <v>69581.605092773432</v>
      </c>
      <c r="P398" s="103"/>
    </row>
    <row r="399" spans="1:16" x14ac:dyDescent="0.25">
      <c r="A399" s="83" t="s">
        <v>313</v>
      </c>
      <c r="B399" s="83" t="s">
        <v>579</v>
      </c>
      <c r="C399" s="157"/>
      <c r="D399" s="157">
        <v>1375</v>
      </c>
      <c r="E399" s="84">
        <v>37700</v>
      </c>
      <c r="F399" s="84">
        <v>37700</v>
      </c>
      <c r="G399" s="84">
        <v>24162.5</v>
      </c>
      <c r="H399" s="84">
        <v>37700</v>
      </c>
      <c r="I399" s="171">
        <v>2.5000000000000001E-2</v>
      </c>
      <c r="J399" s="84">
        <v>38642.5</v>
      </c>
      <c r="K399" s="190">
        <v>2.5000000000000001E-2</v>
      </c>
      <c r="L399" s="84">
        <v>39608.5625</v>
      </c>
      <c r="M399" s="84">
        <v>40598.776562500003</v>
      </c>
      <c r="N399" s="84">
        <v>41613.745976562503</v>
      </c>
      <c r="O399" s="84">
        <v>42654.089625976565</v>
      </c>
    </row>
    <row r="400" spans="1:16" x14ac:dyDescent="0.25">
      <c r="A400" s="83" t="s">
        <v>312</v>
      </c>
      <c r="B400" s="83" t="s">
        <v>6</v>
      </c>
      <c r="C400" s="157">
        <v>0</v>
      </c>
      <c r="D400" s="157">
        <v>0</v>
      </c>
      <c r="E400" s="84">
        <v>0</v>
      </c>
      <c r="F400" s="84">
        <v>0</v>
      </c>
      <c r="G400" s="84">
        <v>0</v>
      </c>
      <c r="H400" s="84">
        <v>0</v>
      </c>
      <c r="I400" s="171">
        <v>2.5000000000000001E-2</v>
      </c>
      <c r="J400" s="84">
        <v>0</v>
      </c>
      <c r="K400" s="190" t="e">
        <v>#DIV/0!</v>
      </c>
      <c r="L400" s="84">
        <v>0</v>
      </c>
      <c r="M400" s="84">
        <v>0</v>
      </c>
      <c r="N400" s="84">
        <v>0</v>
      </c>
      <c r="O400" s="84">
        <v>0</v>
      </c>
    </row>
    <row r="401" spans="1:15" x14ac:dyDescent="0.25">
      <c r="A401" s="83" t="s">
        <v>311</v>
      </c>
      <c r="B401" s="83" t="s">
        <v>8</v>
      </c>
      <c r="C401" s="157">
        <v>6627.03</v>
      </c>
      <c r="D401" s="157">
        <v>12972.81</v>
      </c>
      <c r="E401" s="84">
        <v>56818</v>
      </c>
      <c r="F401" s="84">
        <v>44848</v>
      </c>
      <c r="G401" s="84">
        <v>38439.93</v>
      </c>
      <c r="H401" s="84">
        <v>44848</v>
      </c>
      <c r="I401" s="171">
        <v>2.5000000000000001E-2</v>
      </c>
      <c r="J401" s="84">
        <v>67808</v>
      </c>
      <c r="K401" s="190">
        <v>0.5119514805565466</v>
      </c>
      <c r="L401" s="84">
        <v>69503.199999999997</v>
      </c>
      <c r="M401" s="84">
        <v>71240.78</v>
      </c>
      <c r="N401" s="84">
        <v>73021.799499999994</v>
      </c>
      <c r="O401" s="84">
        <v>74847.344487499999</v>
      </c>
    </row>
    <row r="402" spans="1:15" x14ac:dyDescent="0.25">
      <c r="A402" s="83" t="s">
        <v>310</v>
      </c>
      <c r="B402" s="83" t="s">
        <v>10</v>
      </c>
      <c r="C402" s="157">
        <v>676.8</v>
      </c>
      <c r="D402" s="157">
        <v>882.78</v>
      </c>
      <c r="E402" s="84">
        <v>800</v>
      </c>
      <c r="F402" s="84">
        <v>2400</v>
      </c>
      <c r="G402" s="84">
        <v>2055.08</v>
      </c>
      <c r="H402" s="84">
        <v>2400</v>
      </c>
      <c r="I402" s="171">
        <v>2.5000000000000001E-2</v>
      </c>
      <c r="J402" s="84">
        <v>2698</v>
      </c>
      <c r="K402" s="190">
        <v>0.12416666666666666</v>
      </c>
      <c r="L402" s="84">
        <v>2765.45</v>
      </c>
      <c r="M402" s="84">
        <v>2834.5862499999998</v>
      </c>
      <c r="N402" s="84">
        <v>2905.4509062499997</v>
      </c>
      <c r="O402" s="84">
        <v>2978.0871789062498</v>
      </c>
    </row>
    <row r="403" spans="1:15" x14ac:dyDescent="0.25">
      <c r="A403" s="83" t="s">
        <v>309</v>
      </c>
      <c r="B403" s="83" t="s">
        <v>117</v>
      </c>
      <c r="C403" s="157">
        <v>0</v>
      </c>
      <c r="D403" s="157">
        <v>0</v>
      </c>
      <c r="E403" s="84">
        <v>0</v>
      </c>
      <c r="F403" s="84">
        <v>0</v>
      </c>
      <c r="G403" s="84">
        <v>0</v>
      </c>
      <c r="H403" s="84">
        <v>0</v>
      </c>
      <c r="I403" s="171">
        <v>2.5000000000000001E-2</v>
      </c>
      <c r="J403" s="84">
        <v>0</v>
      </c>
      <c r="K403" s="190" t="e">
        <v>#DIV/0!</v>
      </c>
      <c r="M403" s="84">
        <v>0</v>
      </c>
      <c r="N403" s="84">
        <v>0</v>
      </c>
      <c r="O403" s="84">
        <v>0</v>
      </c>
    </row>
    <row r="404" spans="1:15" x14ac:dyDescent="0.25">
      <c r="A404" s="83" t="s">
        <v>308</v>
      </c>
      <c r="B404" s="83" t="s">
        <v>12</v>
      </c>
      <c r="C404" s="157">
        <v>4790.8</v>
      </c>
      <c r="D404" s="157">
        <v>9145.98</v>
      </c>
      <c r="E404" s="84">
        <v>7370</v>
      </c>
      <c r="F404" s="84">
        <v>25024</v>
      </c>
      <c r="G404" s="84">
        <v>17854.55</v>
      </c>
      <c r="H404" s="84">
        <v>25024</v>
      </c>
      <c r="I404" s="171">
        <v>2.5000000000000001E-2</v>
      </c>
      <c r="J404" s="84">
        <v>24865</v>
      </c>
      <c r="K404" s="190">
        <v>-6.3539002557544758E-3</v>
      </c>
      <c r="L404" s="84">
        <v>25486.624999999996</v>
      </c>
      <c r="M404" s="84">
        <v>26123.790624999994</v>
      </c>
      <c r="N404" s="84">
        <v>26776.885390624993</v>
      </c>
      <c r="O404" s="84">
        <v>27446.307525390617</v>
      </c>
    </row>
    <row r="405" spans="1:15" x14ac:dyDescent="0.25">
      <c r="A405" s="83" t="s">
        <v>307</v>
      </c>
      <c r="B405" s="83" t="s">
        <v>14</v>
      </c>
      <c r="C405" s="157">
        <v>170.76</v>
      </c>
      <c r="D405" s="157">
        <v>284.68</v>
      </c>
      <c r="E405" s="84">
        <v>500</v>
      </c>
      <c r="F405" s="84">
        <v>500</v>
      </c>
      <c r="G405" s="84">
        <v>179.49</v>
      </c>
      <c r="H405" s="84">
        <v>215.38800000000003</v>
      </c>
      <c r="I405" s="171">
        <v>2.5000000000000001E-2</v>
      </c>
      <c r="J405" s="84">
        <v>0</v>
      </c>
      <c r="K405" s="190">
        <v>-1</v>
      </c>
      <c r="L405" s="84">
        <v>0</v>
      </c>
      <c r="M405" s="84">
        <v>0</v>
      </c>
      <c r="N405" s="84">
        <v>0</v>
      </c>
      <c r="O405" s="84">
        <v>0</v>
      </c>
    </row>
    <row r="406" spans="1:15" x14ac:dyDescent="0.25">
      <c r="A406" s="174" t="s">
        <v>306</v>
      </c>
      <c r="B406" s="83" t="s">
        <v>121</v>
      </c>
      <c r="C406" s="157">
        <v>1544.14</v>
      </c>
      <c r="D406" s="157">
        <v>264</v>
      </c>
      <c r="E406" s="84">
        <v>500</v>
      </c>
      <c r="F406" s="84">
        <v>500</v>
      </c>
      <c r="G406" s="84">
        <v>274.12</v>
      </c>
      <c r="H406" s="84">
        <v>328.94399999999996</v>
      </c>
      <c r="I406" s="171">
        <v>2.5000000000000001E-2</v>
      </c>
      <c r="J406" s="84">
        <v>500</v>
      </c>
      <c r="K406" s="190">
        <v>0.52001556495938539</v>
      </c>
      <c r="L406" s="84">
        <v>500</v>
      </c>
      <c r="M406" s="84">
        <v>500</v>
      </c>
      <c r="N406" s="84">
        <v>500</v>
      </c>
      <c r="O406" s="84">
        <v>500</v>
      </c>
    </row>
    <row r="407" spans="1:15" x14ac:dyDescent="0.25">
      <c r="A407" s="174" t="s">
        <v>305</v>
      </c>
      <c r="B407" s="83" t="s">
        <v>304</v>
      </c>
      <c r="C407" s="157">
        <v>149.41</v>
      </c>
      <c r="D407" s="157">
        <v>0</v>
      </c>
      <c r="E407" s="84">
        <v>0</v>
      </c>
      <c r="F407" s="84">
        <v>0</v>
      </c>
      <c r="G407" s="84">
        <v>0</v>
      </c>
      <c r="H407" s="84">
        <v>0</v>
      </c>
      <c r="I407" s="171">
        <v>2.5000000000000001E-2</v>
      </c>
      <c r="J407" s="84">
        <v>0</v>
      </c>
      <c r="K407" s="190" t="e">
        <v>#DIV/0!</v>
      </c>
      <c r="L407" s="84">
        <v>0</v>
      </c>
      <c r="M407" s="84">
        <v>0</v>
      </c>
      <c r="N407" s="84">
        <v>0</v>
      </c>
      <c r="O407" s="84">
        <v>0</v>
      </c>
    </row>
    <row r="408" spans="1:15" x14ac:dyDescent="0.25">
      <c r="A408" s="83" t="s">
        <v>303</v>
      </c>
      <c r="B408" s="83" t="s">
        <v>169</v>
      </c>
      <c r="C408" s="157">
        <v>0</v>
      </c>
      <c r="D408" s="157">
        <v>0</v>
      </c>
      <c r="E408" s="84">
        <v>500</v>
      </c>
      <c r="F408" s="84">
        <v>500</v>
      </c>
      <c r="G408" s="84">
        <v>24.99</v>
      </c>
      <c r="H408" s="84">
        <v>29.987999999999996</v>
      </c>
      <c r="I408" s="171">
        <v>2.5000000000000001E-2</v>
      </c>
      <c r="J408" s="84">
        <v>500</v>
      </c>
      <c r="K408" s="190">
        <v>15.673336001067096</v>
      </c>
      <c r="L408" s="84">
        <v>500</v>
      </c>
      <c r="M408" s="84">
        <v>500</v>
      </c>
      <c r="N408" s="84">
        <v>500</v>
      </c>
      <c r="O408" s="84">
        <v>500</v>
      </c>
    </row>
    <row r="409" spans="1:15" x14ac:dyDescent="0.25">
      <c r="A409" s="83" t="s">
        <v>302</v>
      </c>
      <c r="B409" s="83" t="s">
        <v>264</v>
      </c>
      <c r="C409" s="157">
        <v>666.78</v>
      </c>
      <c r="D409" s="157">
        <v>69.989999999999995</v>
      </c>
      <c r="E409" s="84">
        <v>0</v>
      </c>
      <c r="F409" s="84">
        <v>0</v>
      </c>
      <c r="G409" s="84">
        <v>0</v>
      </c>
      <c r="H409" s="84">
        <v>0</v>
      </c>
      <c r="I409" s="171">
        <v>2.5000000000000001E-2</v>
      </c>
      <c r="J409" s="84">
        <v>0</v>
      </c>
      <c r="K409" s="190" t="e">
        <v>#DIV/0!</v>
      </c>
      <c r="L409" s="84">
        <v>0</v>
      </c>
      <c r="M409" s="84">
        <v>0</v>
      </c>
      <c r="N409" s="84">
        <v>0</v>
      </c>
      <c r="O409" s="84">
        <v>0</v>
      </c>
    </row>
    <row r="410" spans="1:15" x14ac:dyDescent="0.25">
      <c r="A410" s="83" t="s">
        <v>301</v>
      </c>
      <c r="B410" s="83" t="s">
        <v>41</v>
      </c>
      <c r="C410" s="157">
        <v>832.5</v>
      </c>
      <c r="D410" s="157">
        <v>4.55</v>
      </c>
      <c r="E410" s="84">
        <v>1300</v>
      </c>
      <c r="F410" s="84">
        <v>1300</v>
      </c>
      <c r="G410" s="84">
        <v>100.13</v>
      </c>
      <c r="H410" s="84">
        <v>120.15600000000001</v>
      </c>
      <c r="I410" s="171">
        <v>2.5000000000000001E-2</v>
      </c>
      <c r="J410" s="84">
        <v>1300</v>
      </c>
      <c r="K410" s="190">
        <v>9.8192682845634014</v>
      </c>
      <c r="L410" s="84">
        <v>1300</v>
      </c>
      <c r="M410" s="84">
        <v>1300</v>
      </c>
      <c r="N410" s="84">
        <v>1300</v>
      </c>
      <c r="O410" s="84">
        <v>1300</v>
      </c>
    </row>
    <row r="411" spans="1:15" x14ac:dyDescent="0.25">
      <c r="A411" s="83" t="s">
        <v>300</v>
      </c>
      <c r="B411" s="83" t="s">
        <v>106</v>
      </c>
      <c r="C411" s="157">
        <v>0</v>
      </c>
      <c r="D411" s="157">
        <v>0</v>
      </c>
      <c r="E411" s="84">
        <v>0</v>
      </c>
      <c r="F411" s="84">
        <v>0</v>
      </c>
      <c r="G411" s="84">
        <v>0</v>
      </c>
      <c r="H411" s="84">
        <v>0</v>
      </c>
      <c r="I411" s="171">
        <v>2.5000000000000001E-2</v>
      </c>
      <c r="J411" s="84">
        <v>0</v>
      </c>
      <c r="K411" s="190" t="e">
        <v>#DIV/0!</v>
      </c>
      <c r="L411" s="84">
        <v>0</v>
      </c>
      <c r="M411" s="84">
        <v>0</v>
      </c>
      <c r="N411" s="84">
        <v>0</v>
      </c>
      <c r="O411" s="84">
        <v>0</v>
      </c>
    </row>
    <row r="412" spans="1:15" x14ac:dyDescent="0.25">
      <c r="A412" s="83" t="s">
        <v>299</v>
      </c>
      <c r="B412" s="83" t="s">
        <v>77</v>
      </c>
      <c r="C412" s="84">
        <v>147.13999999999999</v>
      </c>
      <c r="D412" s="84">
        <v>0</v>
      </c>
      <c r="E412" s="84">
        <v>250</v>
      </c>
      <c r="F412" s="84">
        <v>250</v>
      </c>
      <c r="G412" s="84">
        <v>0</v>
      </c>
      <c r="H412" s="84">
        <v>0</v>
      </c>
      <c r="I412" s="171">
        <v>2.5000000000000001E-2</v>
      </c>
      <c r="J412" s="84">
        <v>0</v>
      </c>
      <c r="K412" s="190" t="e">
        <v>#DIV/0!</v>
      </c>
      <c r="L412" s="84">
        <v>0</v>
      </c>
      <c r="M412" s="84">
        <v>0</v>
      </c>
      <c r="N412" s="84">
        <v>0</v>
      </c>
      <c r="O412" s="84">
        <v>0</v>
      </c>
    </row>
    <row r="413" spans="1:15" x14ac:dyDescent="0.25">
      <c r="A413" s="83" t="s">
        <v>298</v>
      </c>
      <c r="B413" s="83" t="s">
        <v>18</v>
      </c>
      <c r="C413" s="84">
        <v>1096.43</v>
      </c>
      <c r="D413" s="84">
        <v>953.36</v>
      </c>
      <c r="E413" s="84">
        <v>0</v>
      </c>
      <c r="F413" s="84">
        <v>0</v>
      </c>
      <c r="G413" s="84">
        <v>0</v>
      </c>
      <c r="H413" s="84">
        <v>0</v>
      </c>
      <c r="I413" s="171">
        <v>2.5000000000000001E-2</v>
      </c>
      <c r="J413" s="84">
        <v>0</v>
      </c>
      <c r="K413" s="190" t="e">
        <v>#DIV/0!</v>
      </c>
      <c r="L413" s="84">
        <v>0</v>
      </c>
      <c r="M413" s="84">
        <v>0</v>
      </c>
      <c r="N413" s="84">
        <v>0</v>
      </c>
      <c r="O413" s="84">
        <v>0</v>
      </c>
    </row>
    <row r="414" spans="1:15" x14ac:dyDescent="0.25">
      <c r="A414" s="83" t="s">
        <v>297</v>
      </c>
      <c r="B414" s="83" t="s">
        <v>20</v>
      </c>
      <c r="C414" s="84">
        <v>74.180000000000007</v>
      </c>
      <c r="D414" s="84">
        <v>39.299999999999997</v>
      </c>
      <c r="E414" s="84">
        <v>0</v>
      </c>
      <c r="F414" s="84">
        <v>0</v>
      </c>
      <c r="G414" s="84">
        <v>0</v>
      </c>
      <c r="H414" s="84">
        <v>0</v>
      </c>
      <c r="I414" s="171">
        <v>2.5000000000000001E-2</v>
      </c>
      <c r="J414" s="84">
        <v>0</v>
      </c>
      <c r="K414" s="190" t="e">
        <v>#DIV/0!</v>
      </c>
      <c r="L414" s="84">
        <v>0</v>
      </c>
      <c r="M414" s="84">
        <v>0</v>
      </c>
      <c r="N414" s="84">
        <v>0</v>
      </c>
      <c r="O414" s="84">
        <v>0</v>
      </c>
    </row>
    <row r="415" spans="1:15" x14ac:dyDescent="0.25">
      <c r="A415" s="83" t="s">
        <v>296</v>
      </c>
      <c r="B415" s="83" t="s">
        <v>24</v>
      </c>
      <c r="C415" s="84">
        <v>220.36</v>
      </c>
      <c r="D415" s="84">
        <v>175.55</v>
      </c>
      <c r="E415" s="84">
        <v>0</v>
      </c>
      <c r="F415" s="84">
        <v>0</v>
      </c>
      <c r="G415" s="84">
        <v>0</v>
      </c>
      <c r="H415" s="84">
        <v>0</v>
      </c>
      <c r="I415" s="171">
        <v>2.5000000000000001E-2</v>
      </c>
      <c r="J415" s="84">
        <v>0</v>
      </c>
      <c r="K415" s="190" t="e">
        <v>#DIV/0!</v>
      </c>
      <c r="L415" s="84">
        <v>0</v>
      </c>
      <c r="M415" s="84">
        <v>0</v>
      </c>
      <c r="N415" s="84">
        <v>0</v>
      </c>
      <c r="O415" s="84">
        <v>0</v>
      </c>
    </row>
    <row r="416" spans="1:15" x14ac:dyDescent="0.25">
      <c r="A416" s="83" t="s">
        <v>295</v>
      </c>
      <c r="B416" s="83" t="s">
        <v>294</v>
      </c>
      <c r="C416" s="84">
        <v>622</v>
      </c>
      <c r="D416" s="84">
        <v>574</v>
      </c>
      <c r="E416" s="84">
        <v>0</v>
      </c>
      <c r="F416" s="84">
        <v>0</v>
      </c>
      <c r="G416" s="84">
        <v>0</v>
      </c>
      <c r="H416" s="84">
        <v>0</v>
      </c>
      <c r="I416" s="171">
        <v>2.5000000000000001E-2</v>
      </c>
      <c r="J416" s="84">
        <v>0</v>
      </c>
      <c r="K416" s="190" t="e">
        <v>#DIV/0!</v>
      </c>
      <c r="L416" s="84">
        <v>0</v>
      </c>
      <c r="M416" s="84">
        <v>0</v>
      </c>
      <c r="N416" s="84">
        <v>0</v>
      </c>
      <c r="O416" s="84">
        <v>0</v>
      </c>
    </row>
    <row r="417" spans="1:15" x14ac:dyDescent="0.25">
      <c r="A417" s="83" t="s">
        <v>293</v>
      </c>
      <c r="B417" s="83" t="s">
        <v>26</v>
      </c>
      <c r="C417" s="84">
        <v>0</v>
      </c>
      <c r="D417" s="84">
        <v>456</v>
      </c>
      <c r="E417" s="84">
        <v>750</v>
      </c>
      <c r="F417" s="84">
        <v>750</v>
      </c>
      <c r="G417" s="84">
        <v>306.12</v>
      </c>
      <c r="H417" s="84">
        <v>367.34400000000005</v>
      </c>
      <c r="I417" s="171">
        <v>2.5000000000000001E-2</v>
      </c>
      <c r="J417" s="84">
        <v>750</v>
      </c>
      <c r="K417" s="190">
        <v>1.0416830001306674</v>
      </c>
      <c r="L417" s="84">
        <v>750</v>
      </c>
      <c r="M417" s="84">
        <v>750</v>
      </c>
      <c r="N417" s="84">
        <v>750</v>
      </c>
      <c r="O417" s="84">
        <v>750</v>
      </c>
    </row>
    <row r="418" spans="1:15" x14ac:dyDescent="0.25">
      <c r="A418" s="83" t="s">
        <v>292</v>
      </c>
      <c r="B418" s="83" t="s">
        <v>50</v>
      </c>
      <c r="C418" s="84">
        <v>39661.31</v>
      </c>
      <c r="D418" s="84">
        <v>7522.74</v>
      </c>
      <c r="E418" s="84">
        <v>1000</v>
      </c>
      <c r="F418" s="84">
        <v>1000</v>
      </c>
      <c r="G418" s="84">
        <v>305</v>
      </c>
      <c r="H418" s="84">
        <v>366</v>
      </c>
      <c r="I418" s="171">
        <v>2.5000000000000001E-2</v>
      </c>
      <c r="J418" s="84">
        <v>1000</v>
      </c>
      <c r="K418" s="190">
        <v>1.7322404371584699</v>
      </c>
      <c r="L418" s="84">
        <v>1000</v>
      </c>
      <c r="M418" s="84">
        <v>1000</v>
      </c>
      <c r="N418" s="84">
        <v>1000</v>
      </c>
      <c r="O418" s="84">
        <v>1000</v>
      </c>
    </row>
    <row r="419" spans="1:15" x14ac:dyDescent="0.25">
      <c r="A419" s="83" t="s">
        <v>291</v>
      </c>
      <c r="B419" s="83" t="s">
        <v>290</v>
      </c>
      <c r="C419" s="84">
        <v>75843</v>
      </c>
      <c r="D419" s="84">
        <v>77734</v>
      </c>
      <c r="E419" s="84">
        <v>75000</v>
      </c>
      <c r="F419" s="84">
        <v>265000</v>
      </c>
      <c r="G419" s="84">
        <v>264597</v>
      </c>
      <c r="H419" s="84">
        <v>265000</v>
      </c>
      <c r="I419" s="171">
        <v>2.5000000000000001E-2</v>
      </c>
      <c r="J419" s="189">
        <v>167192</v>
      </c>
      <c r="K419" s="190">
        <v>-0.36908679245283021</v>
      </c>
      <c r="L419" s="84">
        <v>171371.8</v>
      </c>
      <c r="M419" s="84">
        <v>175656.095</v>
      </c>
      <c r="N419" s="103">
        <v>180047.49737500001</v>
      </c>
      <c r="O419" s="84">
        <v>184548.684809375</v>
      </c>
    </row>
    <row r="420" spans="1:15" x14ac:dyDescent="0.25">
      <c r="A420" s="83" t="s">
        <v>289</v>
      </c>
      <c r="B420" s="83" t="s">
        <v>288</v>
      </c>
      <c r="C420" s="84">
        <v>7132.5</v>
      </c>
      <c r="D420" s="84">
        <v>85451.5</v>
      </c>
      <c r="E420" s="84">
        <v>0</v>
      </c>
      <c r="F420" s="84">
        <v>0</v>
      </c>
      <c r="G420" s="84">
        <v>0</v>
      </c>
      <c r="H420" s="84">
        <v>0</v>
      </c>
      <c r="I420" s="171">
        <v>2.5000000000000001E-2</v>
      </c>
      <c r="J420" s="84">
        <v>0</v>
      </c>
      <c r="K420" s="190" t="e">
        <v>#DIV/0!</v>
      </c>
      <c r="L420" s="84">
        <v>0</v>
      </c>
      <c r="M420" s="84">
        <v>0</v>
      </c>
      <c r="N420" s="103">
        <v>0</v>
      </c>
      <c r="O420" s="84">
        <v>0</v>
      </c>
    </row>
    <row r="421" spans="1:15" x14ac:dyDescent="0.25">
      <c r="A421" s="83" t="s">
        <v>287</v>
      </c>
      <c r="B421" s="83" t="s">
        <v>30</v>
      </c>
      <c r="C421" s="84">
        <v>1134.25</v>
      </c>
      <c r="D421" s="84">
        <v>392.9</v>
      </c>
      <c r="E421" s="84">
        <v>8000</v>
      </c>
      <c r="F421" s="84">
        <v>8000</v>
      </c>
      <c r="G421" s="84">
        <v>1356.87</v>
      </c>
      <c r="H421" s="84">
        <v>1628.2439999999997</v>
      </c>
      <c r="I421" s="171">
        <v>2.5000000000000001E-2</v>
      </c>
      <c r="J421" s="84">
        <v>8000</v>
      </c>
      <c r="K421" s="190">
        <v>3.9132685273214589</v>
      </c>
      <c r="L421" s="84">
        <v>8000</v>
      </c>
      <c r="M421" s="84">
        <v>8000</v>
      </c>
      <c r="N421" s="84">
        <v>8000</v>
      </c>
      <c r="O421" s="84">
        <v>8200</v>
      </c>
    </row>
    <row r="422" spans="1:15" x14ac:dyDescent="0.25">
      <c r="A422" s="83" t="s">
        <v>286</v>
      </c>
      <c r="B422" s="83" t="s">
        <v>285</v>
      </c>
      <c r="C422" s="84">
        <v>0</v>
      </c>
      <c r="D422" s="84">
        <v>176</v>
      </c>
      <c r="E422" s="84">
        <v>0</v>
      </c>
      <c r="F422" s="84">
        <v>0</v>
      </c>
      <c r="G422" s="84">
        <v>0</v>
      </c>
      <c r="H422" s="84">
        <v>0</v>
      </c>
      <c r="I422" s="171">
        <v>2.5000000000000001E-2</v>
      </c>
      <c r="J422" s="84">
        <v>0</v>
      </c>
      <c r="K422" s="190" t="e">
        <v>#DIV/0!</v>
      </c>
      <c r="L422" s="84">
        <v>0</v>
      </c>
      <c r="M422" s="84">
        <v>0</v>
      </c>
      <c r="N422" s="103">
        <v>0</v>
      </c>
      <c r="O422" s="84">
        <v>0</v>
      </c>
    </row>
    <row r="423" spans="1:15" ht="15.75" thickBot="1" x14ac:dyDescent="0.3">
      <c r="A423" s="95" t="s">
        <v>284</v>
      </c>
      <c r="B423" s="96" t="s">
        <v>0</v>
      </c>
      <c r="C423" s="97">
        <v>207897.08</v>
      </c>
      <c r="D423" s="97">
        <v>324428.11</v>
      </c>
      <c r="E423" s="97">
        <v>479905.62</v>
      </c>
      <c r="F423" s="97">
        <v>661804.62</v>
      </c>
      <c r="G423" s="97">
        <v>567176.01</v>
      </c>
      <c r="H423" s="97">
        <v>652060.68399999989</v>
      </c>
      <c r="I423" s="97">
        <v>0.70000000000000029</v>
      </c>
      <c r="J423" s="97">
        <v>599658.56050000002</v>
      </c>
      <c r="K423" s="190">
        <v>-8.0363875304587259E-2</v>
      </c>
      <c r="L423" s="97">
        <v>614348.77451250004</v>
      </c>
      <c r="M423" s="97">
        <v>629406.24387531239</v>
      </c>
      <c r="N423" s="97">
        <v>644840.14997219527</v>
      </c>
      <c r="O423" s="97">
        <v>660859.90372150019</v>
      </c>
    </row>
    <row r="424" spans="1:15" ht="15.75" thickTop="1" x14ac:dyDescent="0.25">
      <c r="C424" s="83"/>
      <c r="D424" s="83"/>
      <c r="E424" s="83"/>
      <c r="F424" s="103"/>
      <c r="I424" s="100"/>
      <c r="J424" s="83"/>
      <c r="K424" s="190" t="e">
        <v>#DIV/0!</v>
      </c>
      <c r="L424" s="83"/>
      <c r="M424" s="83"/>
      <c r="N424" s="83"/>
      <c r="O424" s="83"/>
    </row>
    <row r="425" spans="1:15" x14ac:dyDescent="0.25">
      <c r="A425" s="82" t="s">
        <v>283</v>
      </c>
      <c r="I425" s="157"/>
      <c r="K425" s="190" t="e">
        <v>#DIV/0!</v>
      </c>
    </row>
    <row r="426" spans="1:15" x14ac:dyDescent="0.25">
      <c r="A426" s="83" t="s">
        <v>282</v>
      </c>
      <c r="B426" s="83" t="s">
        <v>14</v>
      </c>
      <c r="C426" s="84">
        <v>35.79</v>
      </c>
      <c r="D426" s="84">
        <v>44.58</v>
      </c>
      <c r="E426" s="84">
        <v>200</v>
      </c>
      <c r="F426" s="84">
        <v>200</v>
      </c>
      <c r="G426" s="84">
        <v>9.68</v>
      </c>
      <c r="H426" s="84">
        <v>11.616</v>
      </c>
      <c r="I426" s="84">
        <v>0</v>
      </c>
      <c r="J426" s="84">
        <v>0</v>
      </c>
      <c r="K426" s="190">
        <v>-1</v>
      </c>
      <c r="L426" s="84">
        <v>0</v>
      </c>
      <c r="M426" s="84">
        <v>0</v>
      </c>
      <c r="N426" s="84">
        <v>0</v>
      </c>
      <c r="O426" s="84">
        <v>0</v>
      </c>
    </row>
    <row r="427" spans="1:15" x14ac:dyDescent="0.25">
      <c r="A427" s="83" t="s">
        <v>281</v>
      </c>
      <c r="B427" s="83" t="s">
        <v>16</v>
      </c>
      <c r="C427" s="84">
        <v>19879.2</v>
      </c>
      <c r="D427" s="84">
        <v>1495</v>
      </c>
      <c r="E427" s="84">
        <v>15000</v>
      </c>
      <c r="F427" s="84">
        <v>0</v>
      </c>
      <c r="G427" s="84">
        <v>1495</v>
      </c>
      <c r="H427" s="84">
        <v>1794</v>
      </c>
      <c r="I427" s="177">
        <v>2.5000000000000001E-2</v>
      </c>
      <c r="J427" s="84">
        <v>15000</v>
      </c>
      <c r="K427" s="190">
        <v>7.3612040133779262</v>
      </c>
      <c r="L427" s="84">
        <v>15000</v>
      </c>
      <c r="M427" s="84">
        <v>15000</v>
      </c>
      <c r="N427" s="103">
        <v>15000</v>
      </c>
      <c r="O427" s="103">
        <v>15375</v>
      </c>
    </row>
    <row r="428" spans="1:15" x14ac:dyDescent="0.25">
      <c r="A428" s="83" t="s">
        <v>280</v>
      </c>
      <c r="B428" s="83" t="s">
        <v>279</v>
      </c>
      <c r="C428" s="84">
        <v>0</v>
      </c>
      <c r="D428" s="84">
        <v>0</v>
      </c>
      <c r="E428" s="84">
        <v>0</v>
      </c>
      <c r="F428" s="84">
        <v>0</v>
      </c>
      <c r="G428" s="84">
        <v>0</v>
      </c>
      <c r="H428" s="84">
        <v>0</v>
      </c>
      <c r="I428" s="177">
        <v>2.5000000000000001E-2</v>
      </c>
      <c r="J428" s="84">
        <v>0</v>
      </c>
      <c r="K428" s="190" t="e">
        <v>#DIV/0!</v>
      </c>
      <c r="L428" s="84">
        <v>0</v>
      </c>
      <c r="M428" s="84">
        <v>0</v>
      </c>
      <c r="N428" s="103">
        <v>0</v>
      </c>
      <c r="O428" s="103">
        <v>0</v>
      </c>
    </row>
    <row r="429" spans="1:15" x14ac:dyDescent="0.25">
      <c r="A429" s="83" t="s">
        <v>278</v>
      </c>
      <c r="B429" s="83" t="s">
        <v>106</v>
      </c>
      <c r="C429" s="84">
        <v>25829.64</v>
      </c>
      <c r="D429" s="84">
        <v>33066.36</v>
      </c>
      <c r="E429" s="84">
        <v>17000</v>
      </c>
      <c r="F429" s="84">
        <v>17000</v>
      </c>
      <c r="G429" s="84">
        <v>31636.55</v>
      </c>
      <c r="H429" s="84">
        <v>37963.86</v>
      </c>
      <c r="I429" s="177">
        <v>2.5000000000000001E-2</v>
      </c>
      <c r="J429" s="84">
        <v>17000</v>
      </c>
      <c r="K429" s="190">
        <v>-0.55220570300280325</v>
      </c>
      <c r="L429" s="84">
        <v>17000</v>
      </c>
      <c r="M429" s="84">
        <v>17000</v>
      </c>
      <c r="N429" s="84">
        <v>17000</v>
      </c>
      <c r="O429" s="84">
        <v>17000</v>
      </c>
    </row>
    <row r="430" spans="1:15" x14ac:dyDescent="0.25">
      <c r="A430" s="83" t="s">
        <v>277</v>
      </c>
      <c r="B430" s="83" t="s">
        <v>135</v>
      </c>
      <c r="C430" s="84">
        <v>3308.86</v>
      </c>
      <c r="D430" s="84">
        <v>4665.2299999999996</v>
      </c>
      <c r="E430" s="84">
        <v>3000</v>
      </c>
      <c r="F430" s="84">
        <v>3000</v>
      </c>
      <c r="G430" s="84">
        <v>4015.88</v>
      </c>
      <c r="H430" s="84">
        <v>4819.0560000000005</v>
      </c>
      <c r="I430" s="177">
        <v>2.5000000000000001E-2</v>
      </c>
      <c r="J430" s="84">
        <v>3000</v>
      </c>
      <c r="K430" s="190">
        <v>-0.37747143838959341</v>
      </c>
      <c r="L430" s="84">
        <v>3000</v>
      </c>
      <c r="M430" s="84">
        <v>3000</v>
      </c>
      <c r="N430" s="84">
        <v>3000</v>
      </c>
      <c r="O430" s="84">
        <v>3000</v>
      </c>
    </row>
    <row r="431" spans="1:15" x14ac:dyDescent="0.25">
      <c r="A431" s="83" t="s">
        <v>276</v>
      </c>
      <c r="B431" s="83" t="s">
        <v>50</v>
      </c>
      <c r="C431" s="84">
        <v>4274.66</v>
      </c>
      <c r="D431" s="84">
        <v>11297.29</v>
      </c>
      <c r="E431" s="84">
        <v>14000</v>
      </c>
      <c r="F431" s="84">
        <v>14000</v>
      </c>
      <c r="G431" s="84">
        <v>13023.48</v>
      </c>
      <c r="H431" s="84">
        <v>15628.175999999999</v>
      </c>
      <c r="I431" s="177">
        <v>2.5000000000000001E-2</v>
      </c>
      <c r="J431" s="84">
        <v>14000</v>
      </c>
      <c r="K431" s="190">
        <v>-0.10418208753215984</v>
      </c>
      <c r="L431" s="84">
        <v>14000</v>
      </c>
      <c r="M431" s="84">
        <v>14000</v>
      </c>
      <c r="N431" s="84">
        <v>14000</v>
      </c>
      <c r="O431" s="84">
        <v>14000</v>
      </c>
    </row>
    <row r="432" spans="1:15" x14ac:dyDescent="0.25">
      <c r="A432" s="83" t="s">
        <v>275</v>
      </c>
      <c r="B432" s="83" t="s">
        <v>30</v>
      </c>
      <c r="C432" s="84">
        <v>75</v>
      </c>
      <c r="D432" s="84">
        <v>150</v>
      </c>
      <c r="E432" s="84">
        <v>0</v>
      </c>
      <c r="F432" s="84">
        <v>0</v>
      </c>
      <c r="G432" s="84">
        <v>595</v>
      </c>
      <c r="H432" s="84">
        <v>714</v>
      </c>
      <c r="I432" s="177">
        <v>2.5000000000000001E-2</v>
      </c>
      <c r="J432" s="84">
        <v>0</v>
      </c>
      <c r="K432" s="190">
        <v>-1</v>
      </c>
      <c r="L432" s="84">
        <v>0</v>
      </c>
      <c r="M432" s="84">
        <v>0</v>
      </c>
      <c r="N432" s="103">
        <v>0</v>
      </c>
      <c r="O432" s="103">
        <v>0</v>
      </c>
    </row>
    <row r="433" spans="1:15" x14ac:dyDescent="0.25">
      <c r="A433" s="83" t="s">
        <v>274</v>
      </c>
      <c r="B433" s="83" t="s">
        <v>32</v>
      </c>
      <c r="C433" s="84">
        <v>0</v>
      </c>
      <c r="D433" s="84">
        <v>0</v>
      </c>
      <c r="G433" s="84">
        <v>0</v>
      </c>
      <c r="H433" s="84">
        <v>0</v>
      </c>
      <c r="I433" s="177">
        <v>2.5000000000000001E-2</v>
      </c>
      <c r="J433" s="84">
        <v>0</v>
      </c>
      <c r="K433" s="190" t="e">
        <v>#DIV/0!</v>
      </c>
      <c r="L433" s="84">
        <v>0</v>
      </c>
      <c r="M433" s="84">
        <v>0</v>
      </c>
      <c r="N433" s="103">
        <v>0</v>
      </c>
      <c r="O433" s="103">
        <v>0</v>
      </c>
    </row>
    <row r="434" spans="1:15" ht="15.75" thickBot="1" x14ac:dyDescent="0.3">
      <c r="A434" s="95" t="s">
        <v>273</v>
      </c>
      <c r="B434" s="96" t="s">
        <v>0</v>
      </c>
      <c r="C434" s="97">
        <v>53403.150000000009</v>
      </c>
      <c r="D434" s="97">
        <v>50718.46</v>
      </c>
      <c r="E434" s="97">
        <v>49200</v>
      </c>
      <c r="F434" s="97">
        <v>34200</v>
      </c>
      <c r="G434" s="97">
        <v>50775.59</v>
      </c>
      <c r="H434" s="97">
        <v>60930.708000000006</v>
      </c>
      <c r="I434" s="97">
        <v>0.17499999999999999</v>
      </c>
      <c r="J434" s="97">
        <v>49000</v>
      </c>
      <c r="K434" s="190">
        <v>-0.19580780187225141</v>
      </c>
      <c r="L434" s="97">
        <v>49000</v>
      </c>
      <c r="M434" s="97">
        <v>49000</v>
      </c>
      <c r="N434" s="97">
        <v>49000</v>
      </c>
      <c r="O434" s="97">
        <v>49375</v>
      </c>
    </row>
    <row r="435" spans="1:15" ht="15.75" thickTop="1" x14ac:dyDescent="0.25">
      <c r="C435" s="83"/>
      <c r="D435" s="83"/>
      <c r="E435" s="83"/>
      <c r="F435" s="83"/>
      <c r="I435" s="100"/>
      <c r="J435" s="83"/>
      <c r="K435" s="190" t="e">
        <v>#DIV/0!</v>
      </c>
      <c r="L435" s="83"/>
      <c r="M435" s="83"/>
      <c r="N435" s="83"/>
      <c r="O435" s="83"/>
    </row>
    <row r="436" spans="1:15" x14ac:dyDescent="0.25">
      <c r="A436" s="82" t="s">
        <v>272</v>
      </c>
      <c r="I436" s="157"/>
      <c r="K436" s="190" t="e">
        <v>#DIV/0!</v>
      </c>
    </row>
    <row r="437" spans="1:15" x14ac:dyDescent="0.25">
      <c r="A437" s="83" t="s">
        <v>271</v>
      </c>
      <c r="B437" s="83" t="s">
        <v>155</v>
      </c>
      <c r="C437" s="84">
        <v>3000</v>
      </c>
      <c r="D437" s="84">
        <v>3003.85</v>
      </c>
      <c r="E437" s="84">
        <v>1600</v>
      </c>
      <c r="F437" s="84">
        <v>1600</v>
      </c>
      <c r="G437" s="84">
        <v>750</v>
      </c>
      <c r="H437" s="84">
        <v>900</v>
      </c>
      <c r="I437" s="177">
        <v>2.5000000000000001E-2</v>
      </c>
      <c r="J437" s="84">
        <v>0</v>
      </c>
      <c r="K437" s="190">
        <v>-1</v>
      </c>
      <c r="L437" s="84">
        <v>0</v>
      </c>
      <c r="M437" s="84">
        <v>0</v>
      </c>
      <c r="N437" s="103">
        <v>0</v>
      </c>
      <c r="O437" s="103">
        <v>0</v>
      </c>
    </row>
    <row r="438" spans="1:15" x14ac:dyDescent="0.25">
      <c r="A438" s="83" t="s">
        <v>270</v>
      </c>
      <c r="B438" s="83" t="s">
        <v>12</v>
      </c>
      <c r="C438" s="84">
        <v>229.52</v>
      </c>
      <c r="D438" s="84">
        <v>229.81</v>
      </c>
      <c r="E438" s="84">
        <v>0</v>
      </c>
      <c r="F438" s="84">
        <v>0</v>
      </c>
      <c r="G438" s="84">
        <v>57.38</v>
      </c>
      <c r="H438" s="84">
        <v>68.856000000000009</v>
      </c>
      <c r="I438" s="177">
        <v>2.5000000000000001E-2</v>
      </c>
      <c r="J438" s="84">
        <v>0</v>
      </c>
      <c r="K438" s="190">
        <v>-1</v>
      </c>
      <c r="L438" s="84">
        <v>0</v>
      </c>
      <c r="M438" s="84">
        <v>0</v>
      </c>
      <c r="N438" s="103">
        <v>0</v>
      </c>
      <c r="O438" s="103">
        <v>0</v>
      </c>
    </row>
    <row r="439" spans="1:15" x14ac:dyDescent="0.25">
      <c r="A439" s="83" t="s">
        <v>269</v>
      </c>
      <c r="B439" s="83" t="s">
        <v>268</v>
      </c>
      <c r="C439" s="84">
        <v>146.97999999999999</v>
      </c>
      <c r="D439" s="84">
        <v>397.5</v>
      </c>
      <c r="E439" s="84">
        <v>500</v>
      </c>
      <c r="F439" s="84">
        <v>500</v>
      </c>
      <c r="G439" s="84">
        <v>200</v>
      </c>
      <c r="H439" s="84">
        <v>240</v>
      </c>
      <c r="I439" s="177">
        <v>2.5000000000000001E-2</v>
      </c>
      <c r="J439" s="84">
        <v>500</v>
      </c>
      <c r="K439" s="190">
        <v>1.0833333333333333</v>
      </c>
      <c r="L439" s="84">
        <v>500</v>
      </c>
      <c r="M439" s="84">
        <v>500</v>
      </c>
      <c r="N439" s="84">
        <v>500</v>
      </c>
      <c r="O439" s="84">
        <v>500</v>
      </c>
    </row>
    <row r="440" spans="1:15" x14ac:dyDescent="0.25">
      <c r="A440" s="83" t="s">
        <v>267</v>
      </c>
      <c r="B440" s="83" t="s">
        <v>24</v>
      </c>
      <c r="C440" s="84">
        <v>4.28</v>
      </c>
      <c r="D440" s="84">
        <v>4.5199999999999996</v>
      </c>
      <c r="E440" s="84">
        <v>0</v>
      </c>
      <c r="F440" s="84">
        <v>0</v>
      </c>
      <c r="G440" s="84">
        <v>0</v>
      </c>
      <c r="H440" s="84">
        <v>0</v>
      </c>
      <c r="I440" s="177">
        <v>2.5000000000000001E-2</v>
      </c>
      <c r="J440" s="84">
        <v>0</v>
      </c>
      <c r="K440" s="190" t="e">
        <v>#DIV/0!</v>
      </c>
      <c r="L440" s="84">
        <v>0</v>
      </c>
      <c r="M440" s="84">
        <v>0</v>
      </c>
      <c r="N440" s="103">
        <v>0</v>
      </c>
      <c r="O440" s="103">
        <v>0</v>
      </c>
    </row>
    <row r="441" spans="1:15" ht="15.75" thickBot="1" x14ac:dyDescent="0.3">
      <c r="A441" s="95" t="s">
        <v>266</v>
      </c>
      <c r="B441" s="96" t="s">
        <v>0</v>
      </c>
      <c r="C441" s="97">
        <v>3380.78</v>
      </c>
      <c r="D441" s="97">
        <v>3635.68</v>
      </c>
      <c r="E441" s="97">
        <v>2100</v>
      </c>
      <c r="F441" s="97">
        <v>2100</v>
      </c>
      <c r="G441" s="97">
        <v>1007.38</v>
      </c>
      <c r="H441" s="97">
        <v>1208.856</v>
      </c>
      <c r="I441" s="97">
        <v>0.1</v>
      </c>
      <c r="J441" s="97">
        <v>500</v>
      </c>
      <c r="K441" s="190">
        <v>-0.58638580608443025</v>
      </c>
      <c r="L441" s="97">
        <v>500</v>
      </c>
      <c r="M441" s="97">
        <v>500</v>
      </c>
      <c r="N441" s="97">
        <v>500</v>
      </c>
      <c r="O441" s="97">
        <v>500</v>
      </c>
    </row>
    <row r="442" spans="1:15" ht="15.75" thickTop="1" x14ac:dyDescent="0.25">
      <c r="C442" s="83"/>
      <c r="D442" s="83"/>
      <c r="E442" s="83"/>
      <c r="F442" s="83"/>
      <c r="I442" s="100"/>
      <c r="J442" s="83"/>
      <c r="K442" s="190" t="e">
        <v>#DIV/0!</v>
      </c>
      <c r="L442" s="83"/>
      <c r="M442" s="83"/>
      <c r="N442" s="83"/>
      <c r="O442" s="83"/>
    </row>
    <row r="443" spans="1:15" x14ac:dyDescent="0.25">
      <c r="A443" s="82" t="s">
        <v>779</v>
      </c>
      <c r="K443" s="190" t="e">
        <v>#DIV/0!</v>
      </c>
    </row>
    <row r="444" spans="1:15" x14ac:dyDescent="0.25">
      <c r="A444" s="83" t="s">
        <v>435</v>
      </c>
      <c r="B444" s="83" t="s">
        <v>16</v>
      </c>
      <c r="C444" s="84">
        <v>0</v>
      </c>
      <c r="D444" s="84">
        <v>0</v>
      </c>
      <c r="E444" s="84">
        <v>0</v>
      </c>
      <c r="F444" s="84">
        <v>0</v>
      </c>
      <c r="G444" s="84">
        <v>0</v>
      </c>
      <c r="H444" s="84">
        <v>0</v>
      </c>
      <c r="I444" s="171">
        <v>2.5000000000000001E-2</v>
      </c>
      <c r="J444" s="84">
        <v>0</v>
      </c>
      <c r="K444" s="190" t="e">
        <v>#DIV/0!</v>
      </c>
      <c r="L444" s="84">
        <v>0</v>
      </c>
      <c r="M444" s="84">
        <v>0</v>
      </c>
      <c r="N444" s="84">
        <v>0</v>
      </c>
      <c r="O444" s="84">
        <v>0</v>
      </c>
    </row>
    <row r="445" spans="1:15" x14ac:dyDescent="0.25">
      <c r="A445" s="83" t="s">
        <v>436</v>
      </c>
      <c r="B445" s="83" t="s">
        <v>50</v>
      </c>
      <c r="C445" s="84">
        <v>2418.2399999999998</v>
      </c>
      <c r="D445" s="84">
        <v>3397.05</v>
      </c>
      <c r="E445" s="84">
        <v>5500</v>
      </c>
      <c r="F445" s="84">
        <v>5500</v>
      </c>
      <c r="G445" s="84">
        <v>4864.92</v>
      </c>
      <c r="H445" s="84">
        <v>5837.9040000000005</v>
      </c>
      <c r="I445" s="178"/>
      <c r="J445" s="84">
        <v>5500</v>
      </c>
      <c r="K445" s="190">
        <v>-5.7881047718496302E-2</v>
      </c>
      <c r="L445" s="84">
        <v>5500</v>
      </c>
      <c r="M445" s="84">
        <v>5500</v>
      </c>
      <c r="N445" s="84">
        <v>5500</v>
      </c>
      <c r="O445" s="84">
        <v>5500</v>
      </c>
    </row>
    <row r="446" spans="1:15" x14ac:dyDescent="0.25">
      <c r="A446" s="83" t="s">
        <v>437</v>
      </c>
      <c r="B446" s="83" t="s">
        <v>32</v>
      </c>
      <c r="C446" s="84">
        <v>0</v>
      </c>
      <c r="D446" s="84">
        <v>0</v>
      </c>
      <c r="E446" s="84">
        <v>0</v>
      </c>
      <c r="F446" s="84">
        <v>0</v>
      </c>
      <c r="G446" s="84">
        <v>0</v>
      </c>
      <c r="H446" s="84">
        <v>0</v>
      </c>
      <c r="I446" s="178"/>
      <c r="J446" s="84">
        <v>0</v>
      </c>
      <c r="K446" s="190" t="e">
        <v>#DIV/0!</v>
      </c>
      <c r="L446" s="84">
        <v>0</v>
      </c>
      <c r="M446" s="84">
        <v>0</v>
      </c>
      <c r="N446" s="84">
        <v>0</v>
      </c>
      <c r="O446" s="84">
        <v>0</v>
      </c>
    </row>
    <row r="447" spans="1:15" x14ac:dyDescent="0.25">
      <c r="A447" s="172"/>
      <c r="B447" s="172" t="s">
        <v>33</v>
      </c>
      <c r="C447" s="173">
        <v>2418.2399999999998</v>
      </c>
      <c r="D447" s="173">
        <v>3397.05</v>
      </c>
      <c r="E447" s="173">
        <v>5500</v>
      </c>
      <c r="F447" s="173">
        <v>5500</v>
      </c>
      <c r="G447" s="173">
        <v>4864.92</v>
      </c>
      <c r="H447" s="173">
        <v>5837.9040000000005</v>
      </c>
      <c r="I447" s="173">
        <v>2.5000000000000001E-2</v>
      </c>
      <c r="J447" s="173">
        <v>5500</v>
      </c>
      <c r="K447" s="190">
        <v>-5.7881047718496302E-2</v>
      </c>
      <c r="L447" s="173">
        <v>5500</v>
      </c>
      <c r="M447" s="173">
        <v>5500</v>
      </c>
      <c r="N447" s="173">
        <v>5500</v>
      </c>
      <c r="O447" s="173">
        <v>5500</v>
      </c>
    </row>
    <row r="448" spans="1:15" x14ac:dyDescent="0.25">
      <c r="C448" s="83"/>
      <c r="D448" s="83"/>
      <c r="E448" s="83"/>
      <c r="F448" s="83"/>
      <c r="I448" s="100"/>
      <c r="J448" s="83"/>
      <c r="K448" s="190" t="e">
        <v>#DIV/0!</v>
      </c>
      <c r="L448" s="83"/>
      <c r="M448" s="83"/>
      <c r="N448" s="83"/>
      <c r="O448" s="83"/>
    </row>
    <row r="449" spans="1:15" x14ac:dyDescent="0.25">
      <c r="A449" s="82" t="s">
        <v>780</v>
      </c>
      <c r="K449" s="190" t="e">
        <v>#DIV/0!</v>
      </c>
    </row>
    <row r="450" spans="1:15" x14ac:dyDescent="0.25">
      <c r="A450" s="83" t="s">
        <v>438</v>
      </c>
      <c r="B450" s="83" t="s">
        <v>439</v>
      </c>
      <c r="C450" s="84">
        <v>8393.3700000000008</v>
      </c>
      <c r="D450" s="84">
        <v>11751.26</v>
      </c>
      <c r="E450" s="84">
        <v>2000</v>
      </c>
      <c r="F450" s="84">
        <v>2000</v>
      </c>
      <c r="G450" s="84">
        <v>1865.02</v>
      </c>
      <c r="H450" s="84">
        <v>2238.0240000000003</v>
      </c>
      <c r="I450" s="171">
        <v>2.5000000000000001E-2</v>
      </c>
      <c r="J450" s="84">
        <v>5000</v>
      </c>
      <c r="K450" s="190">
        <v>1.2341136645540884</v>
      </c>
      <c r="L450" s="84">
        <v>5000</v>
      </c>
      <c r="M450" s="84">
        <v>5000</v>
      </c>
      <c r="N450" s="84">
        <v>5000</v>
      </c>
      <c r="O450" s="84">
        <v>5000</v>
      </c>
    </row>
    <row r="451" spans="1:15" x14ac:dyDescent="0.25">
      <c r="A451" s="83" t="s">
        <v>1852</v>
      </c>
      <c r="B451" s="83" t="s">
        <v>440</v>
      </c>
      <c r="C451" s="84">
        <v>0</v>
      </c>
      <c r="D451" s="84">
        <v>0</v>
      </c>
      <c r="E451" s="84">
        <v>7000</v>
      </c>
      <c r="F451" s="84">
        <v>7000</v>
      </c>
      <c r="G451" s="84">
        <v>3312.61</v>
      </c>
      <c r="H451" s="84">
        <v>3975.1320000000005</v>
      </c>
      <c r="J451" s="84">
        <v>5500</v>
      </c>
      <c r="K451" s="190">
        <v>0.38360185271834979</v>
      </c>
      <c r="L451" s="84">
        <v>5500</v>
      </c>
      <c r="M451" s="84">
        <v>5500</v>
      </c>
      <c r="N451" s="84">
        <v>5500</v>
      </c>
      <c r="O451" s="84">
        <v>5500</v>
      </c>
    </row>
    <row r="452" spans="1:15" x14ac:dyDescent="0.25">
      <c r="A452" s="83" t="s">
        <v>441</v>
      </c>
      <c r="B452" s="83" t="s">
        <v>32</v>
      </c>
      <c r="C452" s="84">
        <v>0</v>
      </c>
      <c r="D452" s="84">
        <v>0</v>
      </c>
      <c r="E452" s="84">
        <v>0</v>
      </c>
      <c r="F452" s="84">
        <v>0</v>
      </c>
      <c r="G452" s="84">
        <v>0</v>
      </c>
      <c r="H452" s="84">
        <v>0</v>
      </c>
      <c r="J452" s="84">
        <v>0</v>
      </c>
      <c r="K452" s="190" t="e">
        <v>#DIV/0!</v>
      </c>
      <c r="L452" s="84">
        <v>0</v>
      </c>
      <c r="M452" s="84">
        <v>0</v>
      </c>
      <c r="N452" s="84">
        <v>0</v>
      </c>
      <c r="O452" s="84">
        <v>0</v>
      </c>
    </row>
    <row r="453" spans="1:15" x14ac:dyDescent="0.25">
      <c r="A453" s="172"/>
      <c r="B453" s="172" t="s">
        <v>33</v>
      </c>
      <c r="C453" s="173">
        <v>8393.3700000000008</v>
      </c>
      <c r="D453" s="173">
        <v>11751.26</v>
      </c>
      <c r="E453" s="173">
        <v>9000</v>
      </c>
      <c r="F453" s="173">
        <v>9000</v>
      </c>
      <c r="G453" s="173">
        <v>5177.63</v>
      </c>
      <c r="H453" s="173">
        <v>6213.1560000000009</v>
      </c>
      <c r="I453" s="173">
        <v>2.5000000000000001E-2</v>
      </c>
      <c r="J453" s="173">
        <v>10500</v>
      </c>
      <c r="K453" s="190">
        <v>0.68996239592245845</v>
      </c>
      <c r="L453" s="173">
        <v>10500</v>
      </c>
      <c r="M453" s="173">
        <v>10500</v>
      </c>
      <c r="N453" s="173">
        <v>10500</v>
      </c>
      <c r="O453" s="173">
        <v>10500</v>
      </c>
    </row>
    <row r="454" spans="1:15" x14ac:dyDescent="0.25">
      <c r="C454" s="83"/>
      <c r="D454" s="83"/>
      <c r="E454" s="83"/>
      <c r="F454" s="83"/>
      <c r="I454" s="100"/>
      <c r="J454" s="83"/>
      <c r="K454" s="190" t="e">
        <v>#DIV/0!</v>
      </c>
      <c r="L454" s="83"/>
      <c r="M454" s="83"/>
      <c r="N454" s="83"/>
      <c r="O454" s="83"/>
    </row>
    <row r="455" spans="1:15" x14ac:dyDescent="0.25">
      <c r="A455" s="82" t="s">
        <v>442</v>
      </c>
      <c r="K455" s="190" t="e">
        <v>#DIV/0!</v>
      </c>
    </row>
    <row r="456" spans="1:15" x14ac:dyDescent="0.25">
      <c r="A456" s="83" t="s">
        <v>443</v>
      </c>
      <c r="B456" s="83" t="s">
        <v>14</v>
      </c>
      <c r="C456" s="84">
        <v>0</v>
      </c>
      <c r="D456" s="84">
        <v>0</v>
      </c>
      <c r="E456" s="84">
        <v>0</v>
      </c>
      <c r="F456" s="84">
        <v>0</v>
      </c>
      <c r="G456" s="84">
        <v>0</v>
      </c>
      <c r="H456" s="84">
        <v>0</v>
      </c>
      <c r="I456" s="171">
        <v>2.5000000000000001E-2</v>
      </c>
      <c r="J456" s="84">
        <v>0</v>
      </c>
      <c r="K456" s="190" t="e">
        <v>#DIV/0!</v>
      </c>
      <c r="L456" s="84">
        <v>0</v>
      </c>
      <c r="M456" s="84">
        <v>0</v>
      </c>
      <c r="N456" s="84">
        <v>0</v>
      </c>
      <c r="O456" s="84">
        <v>0</v>
      </c>
    </row>
    <row r="457" spans="1:15" x14ac:dyDescent="0.25">
      <c r="A457" s="83" t="s">
        <v>444</v>
      </c>
      <c r="B457" s="83" t="s">
        <v>121</v>
      </c>
      <c r="C457" s="84">
        <v>0</v>
      </c>
      <c r="D457" s="84">
        <v>0</v>
      </c>
      <c r="E457" s="84">
        <v>0</v>
      </c>
      <c r="F457" s="84">
        <v>0</v>
      </c>
      <c r="G457" s="84">
        <v>0</v>
      </c>
      <c r="H457" s="84">
        <v>0</v>
      </c>
      <c r="J457" s="84">
        <v>0</v>
      </c>
      <c r="K457" s="190" t="e">
        <v>#DIV/0!</v>
      </c>
      <c r="L457" s="84">
        <v>0</v>
      </c>
      <c r="M457" s="84">
        <v>0</v>
      </c>
      <c r="N457" s="84">
        <v>0</v>
      </c>
      <c r="O457" s="84">
        <v>0</v>
      </c>
    </row>
    <row r="458" spans="1:15" x14ac:dyDescent="0.25">
      <c r="A458" s="83" t="s">
        <v>445</v>
      </c>
      <c r="B458" s="83" t="s">
        <v>446</v>
      </c>
      <c r="C458" s="84">
        <v>13517.89</v>
      </c>
      <c r="D458" s="84">
        <v>6913.1</v>
      </c>
      <c r="E458" s="84">
        <v>6500</v>
      </c>
      <c r="F458" s="84">
        <v>6500</v>
      </c>
      <c r="G458" s="84">
        <v>3447.88</v>
      </c>
      <c r="H458" s="84">
        <v>4137.4560000000001</v>
      </c>
      <c r="J458" s="84">
        <v>6500</v>
      </c>
      <c r="K458" s="190">
        <v>0.5710136857044521</v>
      </c>
      <c r="L458" s="84">
        <v>6500</v>
      </c>
      <c r="M458" s="84">
        <v>6500</v>
      </c>
      <c r="N458" s="84">
        <v>6500</v>
      </c>
      <c r="O458" s="84">
        <v>6500</v>
      </c>
    </row>
    <row r="459" spans="1:15" x14ac:dyDescent="0.25">
      <c r="A459" s="83" t="s">
        <v>447</v>
      </c>
      <c r="B459" s="83" t="s">
        <v>126</v>
      </c>
      <c r="C459" s="84">
        <v>0</v>
      </c>
      <c r="D459" s="84">
        <v>193.13</v>
      </c>
      <c r="E459" s="84">
        <v>0</v>
      </c>
      <c r="F459" s="84">
        <v>0</v>
      </c>
      <c r="G459" s="84">
        <v>0</v>
      </c>
      <c r="H459" s="84">
        <v>0</v>
      </c>
      <c r="J459" s="84">
        <v>0</v>
      </c>
      <c r="K459" s="190" t="e">
        <v>#DIV/0!</v>
      </c>
      <c r="L459" s="84">
        <v>0</v>
      </c>
      <c r="M459" s="84">
        <v>0</v>
      </c>
      <c r="N459" s="84">
        <v>0</v>
      </c>
      <c r="O459" s="84">
        <v>0</v>
      </c>
    </row>
    <row r="460" spans="1:15" x14ac:dyDescent="0.25">
      <c r="A460" s="83" t="s">
        <v>448</v>
      </c>
      <c r="B460" s="83" t="s">
        <v>150</v>
      </c>
      <c r="C460" s="84">
        <v>0</v>
      </c>
      <c r="D460" s="84">
        <v>0</v>
      </c>
      <c r="E460" s="84">
        <v>0</v>
      </c>
      <c r="F460" s="84">
        <v>0</v>
      </c>
      <c r="G460" s="84">
        <v>0</v>
      </c>
      <c r="H460" s="84">
        <v>0</v>
      </c>
      <c r="J460" s="84">
        <v>0</v>
      </c>
      <c r="K460" s="190" t="e">
        <v>#DIV/0!</v>
      </c>
      <c r="L460" s="84">
        <v>0</v>
      </c>
      <c r="M460" s="84">
        <v>0</v>
      </c>
      <c r="N460" s="84">
        <v>0</v>
      </c>
      <c r="O460" s="84">
        <v>0</v>
      </c>
    </row>
    <row r="461" spans="1:15" x14ac:dyDescent="0.25">
      <c r="A461" s="83" t="s">
        <v>449</v>
      </c>
      <c r="B461" s="83" t="s">
        <v>50</v>
      </c>
      <c r="C461" s="84">
        <v>0</v>
      </c>
      <c r="D461" s="84">
        <v>0</v>
      </c>
      <c r="E461" s="84">
        <v>3000</v>
      </c>
      <c r="F461" s="84">
        <v>3000</v>
      </c>
      <c r="G461" s="84">
        <v>0</v>
      </c>
      <c r="H461" s="84">
        <v>0</v>
      </c>
      <c r="J461" s="84">
        <v>3000</v>
      </c>
      <c r="K461" s="190" t="e">
        <v>#DIV/0!</v>
      </c>
      <c r="L461" s="84">
        <v>3000</v>
      </c>
      <c r="M461" s="84">
        <v>3000</v>
      </c>
      <c r="N461" s="84">
        <v>3000</v>
      </c>
      <c r="O461" s="84">
        <v>3000</v>
      </c>
    </row>
    <row r="462" spans="1:15" x14ac:dyDescent="0.25">
      <c r="A462" s="172"/>
      <c r="B462" s="172" t="s">
        <v>33</v>
      </c>
      <c r="C462" s="173">
        <v>13517.89</v>
      </c>
      <c r="D462" s="173">
        <v>7106.2300000000005</v>
      </c>
      <c r="E462" s="173">
        <v>9500</v>
      </c>
      <c r="F462" s="173">
        <v>9500</v>
      </c>
      <c r="G462" s="173">
        <v>3447.88</v>
      </c>
      <c r="H462" s="173">
        <v>4137.4560000000001</v>
      </c>
      <c r="I462" s="173">
        <v>2.5000000000000001E-2</v>
      </c>
      <c r="J462" s="173">
        <v>9500</v>
      </c>
      <c r="K462" s="190">
        <v>1.2960969252603531</v>
      </c>
      <c r="L462" s="173">
        <v>9500</v>
      </c>
      <c r="M462" s="173">
        <v>9500</v>
      </c>
      <c r="N462" s="173">
        <v>9500</v>
      </c>
      <c r="O462" s="173">
        <v>9500</v>
      </c>
    </row>
    <row r="463" spans="1:15" x14ac:dyDescent="0.25">
      <c r="C463" s="83"/>
      <c r="D463" s="83"/>
      <c r="E463" s="83"/>
      <c r="F463" s="83"/>
      <c r="I463" s="100"/>
      <c r="J463" s="83"/>
      <c r="K463" s="190" t="e">
        <v>#DIV/0!</v>
      </c>
      <c r="L463" s="83"/>
      <c r="M463" s="83"/>
      <c r="N463" s="83"/>
      <c r="O463" s="83"/>
    </row>
    <row r="464" spans="1:15" x14ac:dyDescent="0.25">
      <c r="A464" s="82" t="s">
        <v>450</v>
      </c>
      <c r="K464" s="190" t="e">
        <v>#DIV/0!</v>
      </c>
    </row>
    <row r="465" spans="1:15" x14ac:dyDescent="0.25">
      <c r="A465" s="83" t="s">
        <v>451</v>
      </c>
      <c r="B465" s="83" t="s">
        <v>59</v>
      </c>
      <c r="C465" s="84">
        <v>89016.75</v>
      </c>
      <c r="D465" s="84">
        <v>94682.16</v>
      </c>
      <c r="E465" s="84">
        <v>113028</v>
      </c>
      <c r="F465" s="84">
        <v>113028</v>
      </c>
      <c r="G465" s="84">
        <v>91291.83</v>
      </c>
      <c r="H465" s="84">
        <v>113028</v>
      </c>
      <c r="I465" s="171">
        <v>2.5000000000000001E-2</v>
      </c>
      <c r="J465" s="84">
        <v>115853.7</v>
      </c>
      <c r="K465" s="190">
        <v>2.4999999999999974E-2</v>
      </c>
      <c r="L465" s="84">
        <v>118750.0425</v>
      </c>
      <c r="M465" s="84">
        <v>121718.7935625</v>
      </c>
      <c r="N465" s="84">
        <v>124761.76340156249</v>
      </c>
      <c r="O465" s="84">
        <v>127880.80748660155</v>
      </c>
    </row>
    <row r="466" spans="1:15" x14ac:dyDescent="0.25">
      <c r="A466" s="83" t="s">
        <v>452</v>
      </c>
      <c r="B466" s="83" t="s">
        <v>110</v>
      </c>
      <c r="C466" s="84">
        <v>215010.45</v>
      </c>
      <c r="D466" s="84">
        <v>310937.02</v>
      </c>
      <c r="E466" s="84">
        <v>403000</v>
      </c>
      <c r="F466" s="84">
        <v>403000</v>
      </c>
      <c r="G466" s="84">
        <v>313976.53999999998</v>
      </c>
      <c r="H466" s="84">
        <v>403000</v>
      </c>
      <c r="I466" s="171">
        <v>2.5000000000000001E-2</v>
      </c>
      <c r="J466" s="84">
        <v>413075</v>
      </c>
      <c r="K466" s="190">
        <v>2.5000000000000001E-2</v>
      </c>
      <c r="L466" s="84">
        <v>423401.875</v>
      </c>
      <c r="M466" s="84">
        <v>433986.921875</v>
      </c>
      <c r="N466" s="84">
        <v>444836.59492187499</v>
      </c>
      <c r="O466" s="84">
        <v>455957.50979492185</v>
      </c>
    </row>
    <row r="467" spans="1:15" x14ac:dyDescent="0.25">
      <c r="A467" s="83" t="s">
        <v>453</v>
      </c>
      <c r="B467" s="83" t="s">
        <v>454</v>
      </c>
      <c r="C467" s="84">
        <v>0</v>
      </c>
      <c r="D467" s="84">
        <v>0</v>
      </c>
      <c r="E467" s="84">
        <v>0</v>
      </c>
      <c r="F467" s="84">
        <v>0</v>
      </c>
      <c r="G467" s="84">
        <v>0</v>
      </c>
      <c r="H467" s="84">
        <v>0</v>
      </c>
      <c r="I467" s="171">
        <v>2.5000000000000001E-2</v>
      </c>
      <c r="J467" s="84">
        <v>0</v>
      </c>
      <c r="K467" s="190" t="e">
        <v>#DIV/0!</v>
      </c>
      <c r="L467" s="84">
        <v>0</v>
      </c>
      <c r="M467" s="84">
        <v>0</v>
      </c>
      <c r="N467" s="84">
        <v>0</v>
      </c>
      <c r="O467" s="84">
        <v>0</v>
      </c>
    </row>
    <row r="468" spans="1:15" x14ac:dyDescent="0.25">
      <c r="A468" s="83" t="s">
        <v>455</v>
      </c>
      <c r="B468" s="83" t="s">
        <v>6</v>
      </c>
      <c r="C468" s="84">
        <v>0</v>
      </c>
      <c r="D468" s="84">
        <v>0</v>
      </c>
      <c r="E468" s="84">
        <v>0</v>
      </c>
      <c r="F468" s="84">
        <v>0</v>
      </c>
      <c r="G468" s="84">
        <v>0</v>
      </c>
      <c r="H468" s="84">
        <v>0</v>
      </c>
      <c r="I468" s="171">
        <v>2.5000000000000001E-2</v>
      </c>
      <c r="J468" s="84">
        <v>0</v>
      </c>
      <c r="K468" s="190" t="e">
        <v>#DIV/0!</v>
      </c>
      <c r="L468" s="84">
        <v>0</v>
      </c>
      <c r="M468" s="84">
        <v>0</v>
      </c>
      <c r="N468" s="84">
        <v>0</v>
      </c>
      <c r="O468" s="84">
        <v>0</v>
      </c>
    </row>
    <row r="469" spans="1:15" x14ac:dyDescent="0.25">
      <c r="A469" s="83" t="s">
        <v>456</v>
      </c>
      <c r="B469" s="83" t="s">
        <v>8</v>
      </c>
      <c r="C469" s="84">
        <v>84089.76</v>
      </c>
      <c r="D469" s="84">
        <v>100928.79</v>
      </c>
      <c r="E469" s="84">
        <v>176100</v>
      </c>
      <c r="F469" s="84">
        <v>176100</v>
      </c>
      <c r="G469" s="84">
        <v>126788.96</v>
      </c>
      <c r="H469" s="84">
        <v>176100</v>
      </c>
      <c r="I469" s="171">
        <v>2.5000000000000001E-2</v>
      </c>
      <c r="J469" s="84">
        <v>176285</v>
      </c>
      <c r="K469" s="190">
        <v>1.0505394662123793E-3</v>
      </c>
      <c r="L469" s="84">
        <v>180692.12499999997</v>
      </c>
      <c r="M469" s="84">
        <v>185209.42812499995</v>
      </c>
      <c r="N469" s="84">
        <v>189839.66382812493</v>
      </c>
      <c r="O469" s="84">
        <v>194585.65542382805</v>
      </c>
    </row>
    <row r="470" spans="1:15" x14ac:dyDescent="0.25">
      <c r="A470" s="83" t="s">
        <v>457</v>
      </c>
      <c r="B470" s="83" t="s">
        <v>10</v>
      </c>
      <c r="C470" s="84">
        <v>2887.35</v>
      </c>
      <c r="D470" s="84">
        <v>3811.08</v>
      </c>
      <c r="E470" s="84">
        <v>5700</v>
      </c>
      <c r="F470" s="84">
        <v>5700</v>
      </c>
      <c r="G470" s="84">
        <v>4207.93</v>
      </c>
      <c r="H470" s="84">
        <v>5700</v>
      </c>
      <c r="I470" s="171">
        <v>2.5000000000000001E-2</v>
      </c>
      <c r="J470" s="84">
        <v>5809.82</v>
      </c>
      <c r="K470" s="190">
        <v>1.9266666666666616E-2</v>
      </c>
      <c r="L470" s="84">
        <v>5955.0654999999988</v>
      </c>
      <c r="M470" s="84">
        <v>6103.9421374999984</v>
      </c>
      <c r="N470" s="84">
        <v>6256.5406909374979</v>
      </c>
      <c r="O470" s="84">
        <v>6412.9542082109347</v>
      </c>
    </row>
    <row r="471" spans="1:15" x14ac:dyDescent="0.25">
      <c r="A471" s="83" t="s">
        <v>458</v>
      </c>
      <c r="B471" s="83" t="s">
        <v>117</v>
      </c>
      <c r="C471" s="84">
        <v>0</v>
      </c>
      <c r="D471" s="84">
        <v>0</v>
      </c>
      <c r="E471" s="84">
        <v>0</v>
      </c>
      <c r="F471" s="84">
        <v>0</v>
      </c>
      <c r="G471" s="84">
        <v>20</v>
      </c>
      <c r="H471" s="84">
        <v>0</v>
      </c>
      <c r="I471" s="171">
        <v>2.5000000000000001E-2</v>
      </c>
      <c r="J471" s="84">
        <v>0</v>
      </c>
      <c r="K471" s="190" t="e">
        <v>#DIV/0!</v>
      </c>
      <c r="L471" s="84">
        <v>0</v>
      </c>
      <c r="M471" s="84">
        <v>0</v>
      </c>
      <c r="N471" s="84">
        <v>0</v>
      </c>
      <c r="O471" s="84">
        <v>0</v>
      </c>
    </row>
    <row r="472" spans="1:15" x14ac:dyDescent="0.25">
      <c r="A472" s="83" t="s">
        <v>459</v>
      </c>
      <c r="B472" s="83" t="s">
        <v>12</v>
      </c>
      <c r="C472" s="84">
        <v>24136.33</v>
      </c>
      <c r="D472" s="84">
        <v>32226.81</v>
      </c>
      <c r="E472" s="84">
        <v>41388.642</v>
      </c>
      <c r="F472" s="84">
        <v>41388.642</v>
      </c>
      <c r="G472" s="84">
        <v>33213.379999999997</v>
      </c>
      <c r="H472" s="84">
        <v>41388.642</v>
      </c>
      <c r="I472" s="171">
        <v>2.5000000000000001E-2</v>
      </c>
      <c r="J472" s="84">
        <v>40463.045549999988</v>
      </c>
      <c r="K472" s="190">
        <v>-2.2363537561827032E-2</v>
      </c>
      <c r="L472" s="84">
        <v>41474.621688749983</v>
      </c>
      <c r="M472" s="84">
        <v>42511.487230968727</v>
      </c>
      <c r="N472" s="84">
        <v>43574.274411742939</v>
      </c>
      <c r="O472" s="84">
        <v>44663.631272036509</v>
      </c>
    </row>
    <row r="473" spans="1:15" x14ac:dyDescent="0.25">
      <c r="A473" s="83" t="s">
        <v>460</v>
      </c>
      <c r="B473" s="83" t="s">
        <v>461</v>
      </c>
      <c r="C473" s="84">
        <v>2170</v>
      </c>
      <c r="D473" s="84">
        <v>2537.5</v>
      </c>
      <c r="E473" s="84">
        <v>3600</v>
      </c>
      <c r="F473" s="84">
        <v>3600</v>
      </c>
      <c r="G473" s="84">
        <v>2870</v>
      </c>
      <c r="H473" s="84">
        <v>3444</v>
      </c>
      <c r="I473" s="171">
        <v>2.5000000000000001E-2</v>
      </c>
      <c r="J473" s="84">
        <v>3600</v>
      </c>
      <c r="K473" s="190">
        <v>4.5296167247386762E-2</v>
      </c>
      <c r="L473" s="84">
        <v>3600</v>
      </c>
      <c r="M473" s="84">
        <v>3600</v>
      </c>
      <c r="N473" s="84">
        <v>3600</v>
      </c>
      <c r="O473" s="84">
        <v>3600</v>
      </c>
    </row>
    <row r="474" spans="1:15" x14ac:dyDescent="0.25">
      <c r="A474" s="83" t="s">
        <v>462</v>
      </c>
      <c r="B474" s="83" t="s">
        <v>162</v>
      </c>
      <c r="C474" s="84">
        <v>19217.43</v>
      </c>
      <c r="D474" s="84">
        <v>10775</v>
      </c>
      <c r="E474" s="84">
        <v>25000</v>
      </c>
      <c r="F474" s="84">
        <v>25000</v>
      </c>
      <c r="G474" s="84">
        <v>30482.23</v>
      </c>
      <c r="H474" s="84">
        <v>36578.675999999999</v>
      </c>
      <c r="I474" s="171">
        <v>2.5000000000000001E-2</v>
      </c>
      <c r="J474" s="84">
        <v>31250</v>
      </c>
      <c r="K474" s="190">
        <v>-0.14567711526792276</v>
      </c>
      <c r="L474" s="84">
        <v>31250</v>
      </c>
      <c r="M474" s="84">
        <v>31250</v>
      </c>
      <c r="N474" s="84">
        <v>31250</v>
      </c>
      <c r="O474" s="84">
        <v>31250</v>
      </c>
    </row>
    <row r="475" spans="1:15" x14ac:dyDescent="0.25">
      <c r="A475" s="83" t="s">
        <v>463</v>
      </c>
      <c r="B475" s="83" t="s">
        <v>461</v>
      </c>
      <c r="C475" s="84">
        <v>0</v>
      </c>
      <c r="D475" s="84">
        <v>0</v>
      </c>
      <c r="E475" s="84">
        <v>0</v>
      </c>
      <c r="F475" s="84">
        <v>0</v>
      </c>
      <c r="G475" s="84">
        <v>0</v>
      </c>
      <c r="H475" s="84">
        <v>0</v>
      </c>
      <c r="I475" s="171">
        <v>2.5000000000000001E-2</v>
      </c>
      <c r="J475" s="84">
        <v>0</v>
      </c>
      <c r="K475" s="190" t="e">
        <v>#DIV/0!</v>
      </c>
      <c r="L475" s="84">
        <v>0</v>
      </c>
      <c r="M475" s="84">
        <v>0</v>
      </c>
      <c r="N475" s="84">
        <v>0</v>
      </c>
      <c r="O475" s="84">
        <v>0</v>
      </c>
    </row>
    <row r="476" spans="1:15" x14ac:dyDescent="0.25">
      <c r="A476" s="83" t="s">
        <v>464</v>
      </c>
      <c r="B476" s="83" t="s">
        <v>14</v>
      </c>
      <c r="C476" s="84">
        <v>1015.78</v>
      </c>
      <c r="D476" s="84">
        <v>1063.32</v>
      </c>
      <c r="E476" s="84">
        <v>1000</v>
      </c>
      <c r="F476" s="84">
        <v>1000</v>
      </c>
      <c r="G476" s="84">
        <v>531.01</v>
      </c>
      <c r="H476" s="84">
        <v>637.21199999999999</v>
      </c>
      <c r="I476" s="171">
        <v>2.5000000000000001E-2</v>
      </c>
      <c r="J476" s="84">
        <v>1000</v>
      </c>
      <c r="K476" s="190">
        <v>0.5693364217874114</v>
      </c>
      <c r="L476" s="84">
        <v>1000</v>
      </c>
      <c r="M476" s="84">
        <v>1000</v>
      </c>
      <c r="N476" s="84">
        <v>1000</v>
      </c>
      <c r="O476" s="84">
        <v>1000</v>
      </c>
    </row>
    <row r="477" spans="1:15" x14ac:dyDescent="0.25">
      <c r="A477" s="83" t="s">
        <v>465</v>
      </c>
      <c r="B477" s="83" t="s">
        <v>121</v>
      </c>
      <c r="C477" s="84">
        <v>5408.25</v>
      </c>
      <c r="D477" s="84">
        <v>6098.88</v>
      </c>
      <c r="E477" s="84">
        <v>6000</v>
      </c>
      <c r="F477" s="84">
        <v>6000</v>
      </c>
      <c r="G477" s="84">
        <v>5283.57</v>
      </c>
      <c r="H477" s="84">
        <v>6340.2839999999997</v>
      </c>
      <c r="I477" s="171">
        <v>2.5000000000000001E-2</v>
      </c>
      <c r="J477" s="84">
        <v>6000</v>
      </c>
      <c r="K477" s="190">
        <v>-5.367015105317044E-2</v>
      </c>
      <c r="L477" s="84">
        <v>6000</v>
      </c>
      <c r="M477" s="84">
        <v>6000</v>
      </c>
      <c r="N477" s="84">
        <v>6000</v>
      </c>
      <c r="O477" s="84">
        <v>6000</v>
      </c>
    </row>
    <row r="478" spans="1:15" x14ac:dyDescent="0.25">
      <c r="A478" s="83" t="s">
        <v>466</v>
      </c>
      <c r="B478" s="83" t="s">
        <v>71</v>
      </c>
      <c r="C478" s="84">
        <v>137.82</v>
      </c>
      <c r="D478" s="84">
        <v>258.39999999999998</v>
      </c>
      <c r="E478" s="84">
        <v>300</v>
      </c>
      <c r="F478" s="84">
        <v>300</v>
      </c>
      <c r="G478" s="84">
        <v>265.36</v>
      </c>
      <c r="H478" s="84">
        <v>318.43200000000002</v>
      </c>
      <c r="I478" s="171">
        <v>2.5000000000000001E-2</v>
      </c>
      <c r="J478" s="84">
        <v>300</v>
      </c>
      <c r="K478" s="190">
        <v>-5.7883629785951206E-2</v>
      </c>
      <c r="L478" s="84">
        <v>300</v>
      </c>
      <c r="M478" s="84">
        <v>300</v>
      </c>
      <c r="N478" s="84">
        <v>300</v>
      </c>
      <c r="O478" s="84">
        <v>300</v>
      </c>
    </row>
    <row r="479" spans="1:15" x14ac:dyDescent="0.25">
      <c r="A479" s="83" t="s">
        <v>467</v>
      </c>
      <c r="B479" s="83" t="s">
        <v>468</v>
      </c>
      <c r="C479" s="84">
        <v>37920.5</v>
      </c>
      <c r="D479" s="84">
        <v>32780.949999999997</v>
      </c>
      <c r="E479" s="84">
        <v>33000</v>
      </c>
      <c r="F479" s="84">
        <v>33000</v>
      </c>
      <c r="G479" s="84">
        <v>18215.849999999999</v>
      </c>
      <c r="H479" s="84">
        <v>21859.019999999997</v>
      </c>
      <c r="I479" s="171">
        <v>2.5000000000000001E-2</v>
      </c>
      <c r="J479" s="84">
        <v>33000</v>
      </c>
      <c r="K479" s="190">
        <v>0.50967426719038667</v>
      </c>
      <c r="L479" s="84">
        <v>33000</v>
      </c>
      <c r="M479" s="84">
        <v>33000</v>
      </c>
      <c r="N479" s="84">
        <v>33000</v>
      </c>
      <c r="O479" s="84">
        <v>33000</v>
      </c>
    </row>
    <row r="480" spans="1:15" x14ac:dyDescent="0.25">
      <c r="A480" t="s">
        <v>1876</v>
      </c>
      <c r="B480" s="83" t="s">
        <v>169</v>
      </c>
      <c r="C480" s="84">
        <v>10925.53</v>
      </c>
      <c r="D480" s="84">
        <v>13583.31</v>
      </c>
      <c r="E480" s="84">
        <v>17500</v>
      </c>
      <c r="F480" s="84">
        <v>17500</v>
      </c>
      <c r="G480" s="84">
        <v>12907.9</v>
      </c>
      <c r="H480" s="84">
        <v>15489.48</v>
      </c>
      <c r="I480" s="171">
        <v>2.5000000000000001E-2</v>
      </c>
      <c r="J480" s="84">
        <v>17500</v>
      </c>
      <c r="K480" s="190">
        <v>0.1297990636225361</v>
      </c>
      <c r="L480" s="84">
        <v>17500</v>
      </c>
      <c r="M480" s="84">
        <v>17500</v>
      </c>
      <c r="N480" s="84">
        <v>17500</v>
      </c>
      <c r="O480" s="84">
        <v>17500</v>
      </c>
    </row>
    <row r="481" spans="1:15" x14ac:dyDescent="0.25">
      <c r="A481" s="83" t="s">
        <v>469</v>
      </c>
      <c r="B481" s="83" t="s">
        <v>470</v>
      </c>
      <c r="C481" s="84">
        <v>774.52</v>
      </c>
      <c r="D481" s="88">
        <v>4260.24</v>
      </c>
      <c r="E481" s="84">
        <v>6200</v>
      </c>
      <c r="F481" s="84">
        <v>6200</v>
      </c>
      <c r="G481" s="84">
        <v>0</v>
      </c>
      <c r="H481" s="84">
        <v>0</v>
      </c>
      <c r="I481" s="171">
        <v>2.5000000000000001E-2</v>
      </c>
      <c r="J481" s="84">
        <v>6200</v>
      </c>
      <c r="K481" s="190" t="e">
        <v>#DIV/0!</v>
      </c>
      <c r="L481" s="84">
        <v>6200</v>
      </c>
      <c r="M481" s="84">
        <v>6200</v>
      </c>
      <c r="N481" s="84">
        <v>6200</v>
      </c>
      <c r="O481" s="84">
        <v>6200</v>
      </c>
    </row>
    <row r="482" spans="1:15" x14ac:dyDescent="0.25">
      <c r="A482" s="83" t="s">
        <v>471</v>
      </c>
      <c r="B482" s="83" t="s">
        <v>472</v>
      </c>
      <c r="C482" s="88">
        <v>35923.15</v>
      </c>
      <c r="D482" s="84">
        <v>38549.99</v>
      </c>
      <c r="E482" s="84">
        <v>39000</v>
      </c>
      <c r="F482" s="84">
        <v>39000</v>
      </c>
      <c r="G482" s="84">
        <v>10559.87</v>
      </c>
      <c r="H482" s="84">
        <v>12671.844000000001</v>
      </c>
      <c r="I482" s="171">
        <v>2.5000000000000001E-2</v>
      </c>
      <c r="J482" s="88">
        <v>39000</v>
      </c>
      <c r="K482" s="190">
        <v>2.0776894033733369</v>
      </c>
      <c r="L482" s="88">
        <v>39000</v>
      </c>
      <c r="M482" s="88">
        <v>39000</v>
      </c>
      <c r="N482" s="88">
        <v>39000</v>
      </c>
      <c r="O482" s="88">
        <v>39000</v>
      </c>
    </row>
    <row r="483" spans="1:15" x14ac:dyDescent="0.25">
      <c r="A483" s="83" t="s">
        <v>473</v>
      </c>
      <c r="B483" s="83" t="s">
        <v>264</v>
      </c>
      <c r="C483" s="84">
        <v>8658.83</v>
      </c>
      <c r="D483" s="84">
        <v>9472.17</v>
      </c>
      <c r="E483" s="84">
        <v>15000</v>
      </c>
      <c r="F483" s="84">
        <v>15000</v>
      </c>
      <c r="G483" s="84">
        <v>0</v>
      </c>
      <c r="H483" s="84">
        <v>0</v>
      </c>
      <c r="I483" s="171">
        <v>2.5000000000000001E-2</v>
      </c>
      <c r="J483" s="84">
        <v>15000</v>
      </c>
      <c r="K483" s="190" t="e">
        <v>#DIV/0!</v>
      </c>
      <c r="L483" s="84">
        <v>15000</v>
      </c>
      <c r="M483" s="84">
        <v>15000</v>
      </c>
      <c r="N483" s="84">
        <v>15000</v>
      </c>
      <c r="O483" s="84">
        <v>15000</v>
      </c>
    </row>
    <row r="484" spans="1:15" x14ac:dyDescent="0.25">
      <c r="A484" s="83" t="s">
        <v>474</v>
      </c>
      <c r="B484" s="83" t="s">
        <v>268</v>
      </c>
      <c r="C484" s="84">
        <v>2983.72</v>
      </c>
      <c r="D484" s="84">
        <v>5197.01</v>
      </c>
      <c r="E484" s="84">
        <v>7000</v>
      </c>
      <c r="F484" s="84">
        <v>7000</v>
      </c>
      <c r="G484" s="84">
        <v>16393.05</v>
      </c>
      <c r="H484" s="84">
        <v>19671.659999999996</v>
      </c>
      <c r="I484" s="171">
        <v>2.5000000000000001E-2</v>
      </c>
      <c r="J484" s="84">
        <v>7000</v>
      </c>
      <c r="K484" s="190">
        <v>-0.64415814425422147</v>
      </c>
      <c r="L484" s="84">
        <v>7000</v>
      </c>
      <c r="M484" s="84">
        <v>7000</v>
      </c>
      <c r="N484" s="84">
        <v>7000</v>
      </c>
      <c r="O484" s="84">
        <v>7000</v>
      </c>
    </row>
    <row r="485" spans="1:15" x14ac:dyDescent="0.25">
      <c r="A485" s="83" t="s">
        <v>475</v>
      </c>
      <c r="B485" s="83" t="s">
        <v>128</v>
      </c>
      <c r="C485" s="84">
        <v>1873.22</v>
      </c>
      <c r="D485" s="84">
        <v>2600.8000000000002</v>
      </c>
      <c r="E485" s="88">
        <v>0</v>
      </c>
      <c r="F485" s="88">
        <v>0</v>
      </c>
      <c r="G485" s="88">
        <v>3772.93</v>
      </c>
      <c r="H485" s="84">
        <v>4527.5159999999996</v>
      </c>
      <c r="I485" s="171">
        <v>2.5000000000000001E-2</v>
      </c>
      <c r="J485" s="88">
        <v>0</v>
      </c>
      <c r="K485" s="190">
        <v>-1</v>
      </c>
      <c r="L485" s="88">
        <v>0</v>
      </c>
      <c r="M485" s="88">
        <v>0</v>
      </c>
      <c r="N485" s="84">
        <v>0</v>
      </c>
      <c r="O485" s="84">
        <v>0</v>
      </c>
    </row>
    <row r="486" spans="1:15" x14ac:dyDescent="0.25">
      <c r="A486" s="83" t="s">
        <v>476</v>
      </c>
      <c r="B486" s="83" t="s">
        <v>77</v>
      </c>
      <c r="C486" s="84">
        <v>0</v>
      </c>
      <c r="D486" s="84">
        <v>6.1</v>
      </c>
      <c r="E486" s="88">
        <v>0</v>
      </c>
      <c r="F486" s="88">
        <v>0</v>
      </c>
      <c r="G486" s="88">
        <v>0</v>
      </c>
      <c r="H486" s="84">
        <v>0</v>
      </c>
      <c r="I486" s="171">
        <v>2.5000000000000001E-2</v>
      </c>
      <c r="J486" s="88">
        <v>0</v>
      </c>
      <c r="K486" s="190" t="e">
        <v>#DIV/0!</v>
      </c>
      <c r="L486" s="88">
        <v>0</v>
      </c>
      <c r="M486" s="88">
        <v>0</v>
      </c>
      <c r="N486" s="84">
        <v>0</v>
      </c>
      <c r="O486" s="84">
        <v>0</v>
      </c>
    </row>
    <row r="487" spans="1:15" x14ac:dyDescent="0.25">
      <c r="A487" s="83" t="s">
        <v>477</v>
      </c>
      <c r="B487" s="83" t="s">
        <v>18</v>
      </c>
      <c r="C487" s="84">
        <v>2707.57</v>
      </c>
      <c r="D487" s="84">
        <v>2662.69</v>
      </c>
      <c r="E487" s="88">
        <v>0</v>
      </c>
      <c r="F487" s="88">
        <v>0</v>
      </c>
      <c r="G487" s="88">
        <v>0</v>
      </c>
      <c r="H487" s="84">
        <v>0</v>
      </c>
      <c r="I487" s="171">
        <v>2.5000000000000001E-2</v>
      </c>
      <c r="J487" s="88">
        <v>0</v>
      </c>
      <c r="K487" s="190" t="e">
        <v>#DIV/0!</v>
      </c>
      <c r="L487" s="88">
        <v>0</v>
      </c>
      <c r="M487" s="88">
        <v>0</v>
      </c>
      <c r="N487" s="84">
        <v>0</v>
      </c>
      <c r="O487" s="84">
        <v>0</v>
      </c>
    </row>
    <row r="488" spans="1:15" x14ac:dyDescent="0.25">
      <c r="A488" s="83" t="s">
        <v>478</v>
      </c>
      <c r="B488" s="83" t="s">
        <v>135</v>
      </c>
      <c r="C488" s="84">
        <v>0</v>
      </c>
      <c r="D488" s="84">
        <v>0</v>
      </c>
      <c r="E488" s="88">
        <v>0</v>
      </c>
      <c r="F488" s="88">
        <v>0</v>
      </c>
      <c r="G488" s="88">
        <v>0</v>
      </c>
      <c r="H488" s="84">
        <v>0</v>
      </c>
      <c r="I488" s="171">
        <v>2.5000000000000001E-2</v>
      </c>
      <c r="J488" s="88">
        <v>0</v>
      </c>
      <c r="K488" s="190" t="e">
        <v>#DIV/0!</v>
      </c>
      <c r="L488" s="88">
        <v>0</v>
      </c>
      <c r="M488" s="88">
        <v>0</v>
      </c>
      <c r="N488" s="84">
        <v>0</v>
      </c>
      <c r="O488" s="84">
        <v>0</v>
      </c>
    </row>
    <row r="489" spans="1:15" x14ac:dyDescent="0.25">
      <c r="A489" s="83" t="s">
        <v>479</v>
      </c>
      <c r="B489" s="83" t="s">
        <v>80</v>
      </c>
      <c r="C489" s="84">
        <v>0</v>
      </c>
      <c r="D489" s="84">
        <v>0</v>
      </c>
      <c r="E489" s="88">
        <v>0</v>
      </c>
      <c r="F489" s="88">
        <v>0</v>
      </c>
      <c r="G489" s="88">
        <v>0</v>
      </c>
      <c r="H489" s="84">
        <v>0</v>
      </c>
      <c r="I489" s="171">
        <v>2.5000000000000001E-2</v>
      </c>
      <c r="J489" s="88">
        <v>0</v>
      </c>
      <c r="K489" s="190" t="e">
        <v>#DIV/0!</v>
      </c>
      <c r="L489" s="88">
        <v>0</v>
      </c>
      <c r="M489" s="88">
        <v>0</v>
      </c>
      <c r="N489" s="84">
        <v>0</v>
      </c>
      <c r="O489" s="84">
        <v>0</v>
      </c>
    </row>
    <row r="490" spans="1:15" x14ac:dyDescent="0.25">
      <c r="A490" s="83" t="s">
        <v>480</v>
      </c>
      <c r="B490" s="83" t="s">
        <v>24</v>
      </c>
      <c r="C490" s="84">
        <v>15436.12</v>
      </c>
      <c r="D490" s="84">
        <v>0</v>
      </c>
      <c r="E490" s="88">
        <v>0</v>
      </c>
      <c r="F490" s="88">
        <v>0</v>
      </c>
      <c r="G490" s="88">
        <v>0</v>
      </c>
      <c r="H490" s="84">
        <v>0</v>
      </c>
      <c r="I490" s="171">
        <v>2.5000000000000001E-2</v>
      </c>
      <c r="J490" s="88">
        <v>0</v>
      </c>
      <c r="K490" s="190" t="e">
        <v>#DIV/0!</v>
      </c>
      <c r="L490" s="88">
        <v>0</v>
      </c>
      <c r="M490" s="88">
        <v>0</v>
      </c>
      <c r="N490" s="84">
        <v>0</v>
      </c>
      <c r="O490" s="84">
        <v>0</v>
      </c>
    </row>
    <row r="491" spans="1:15" x14ac:dyDescent="0.25">
      <c r="A491" s="83" t="s">
        <v>481</v>
      </c>
      <c r="B491" s="83" t="s">
        <v>294</v>
      </c>
      <c r="C491" s="84">
        <v>7467.36</v>
      </c>
      <c r="D491" s="84">
        <v>17703.04</v>
      </c>
      <c r="E491" s="88">
        <v>0</v>
      </c>
      <c r="F491" s="88">
        <v>0</v>
      </c>
      <c r="G491" s="88">
        <v>0</v>
      </c>
      <c r="H491" s="84">
        <v>0</v>
      </c>
      <c r="I491" s="171">
        <v>2.5000000000000001E-2</v>
      </c>
      <c r="J491" s="88">
        <v>0</v>
      </c>
      <c r="K491" s="190" t="e">
        <v>#DIV/0!</v>
      </c>
      <c r="L491" s="88">
        <v>0</v>
      </c>
      <c r="M491" s="88">
        <v>0</v>
      </c>
      <c r="N491" s="84">
        <v>0</v>
      </c>
      <c r="O491" s="84">
        <v>0</v>
      </c>
    </row>
    <row r="492" spans="1:15" x14ac:dyDescent="0.25">
      <c r="A492" s="83" t="s">
        <v>482</v>
      </c>
      <c r="B492" s="83" t="s">
        <v>175</v>
      </c>
      <c r="C492" s="84">
        <v>17278.88</v>
      </c>
      <c r="D492" s="84">
        <v>9828</v>
      </c>
      <c r="E492" s="88">
        <v>0</v>
      </c>
      <c r="F492" s="88">
        <v>0</v>
      </c>
      <c r="G492" s="88">
        <v>0</v>
      </c>
      <c r="H492" s="84">
        <v>0</v>
      </c>
      <c r="I492" s="171">
        <v>2.5000000000000001E-2</v>
      </c>
      <c r="J492" s="88">
        <v>0</v>
      </c>
      <c r="K492" s="190" t="e">
        <v>#DIV/0!</v>
      </c>
      <c r="L492" s="88">
        <v>0</v>
      </c>
      <c r="M492" s="88">
        <v>0</v>
      </c>
      <c r="N492" s="84">
        <v>0</v>
      </c>
      <c r="O492" s="84">
        <v>0</v>
      </c>
    </row>
    <row r="493" spans="1:15" x14ac:dyDescent="0.25">
      <c r="A493" s="83" t="s">
        <v>483</v>
      </c>
      <c r="B493" s="83" t="s">
        <v>177</v>
      </c>
      <c r="C493" s="84">
        <v>5769.28</v>
      </c>
      <c r="D493" s="84">
        <v>12815.01</v>
      </c>
      <c r="E493" s="84">
        <v>6000</v>
      </c>
      <c r="F493" s="84">
        <v>6000</v>
      </c>
      <c r="G493" s="84">
        <v>0</v>
      </c>
      <c r="H493" s="84">
        <v>0</v>
      </c>
      <c r="I493" s="171">
        <v>2.5000000000000001E-2</v>
      </c>
      <c r="J493" s="84">
        <v>6000</v>
      </c>
      <c r="K493" s="190" t="e">
        <v>#DIV/0!</v>
      </c>
      <c r="L493" s="84">
        <v>6000</v>
      </c>
      <c r="M493" s="84">
        <v>6000</v>
      </c>
      <c r="N493" s="84">
        <v>6000</v>
      </c>
      <c r="O493" s="84">
        <v>6000</v>
      </c>
    </row>
    <row r="494" spans="1:15" x14ac:dyDescent="0.25">
      <c r="A494" s="83" t="s">
        <v>484</v>
      </c>
      <c r="B494" s="83" t="s">
        <v>179</v>
      </c>
      <c r="C494" s="84">
        <v>15525.47</v>
      </c>
      <c r="D494" s="84">
        <v>3793.36</v>
      </c>
      <c r="E494" s="84">
        <v>17500</v>
      </c>
      <c r="F494" s="84">
        <v>17500</v>
      </c>
      <c r="G494" s="84">
        <v>4803</v>
      </c>
      <c r="H494" s="84">
        <v>5763.6</v>
      </c>
      <c r="I494" s="171">
        <v>2.5000000000000001E-2</v>
      </c>
      <c r="J494" s="84">
        <v>17500</v>
      </c>
      <c r="K494" s="190">
        <v>2.0362967589700878</v>
      </c>
      <c r="L494" s="84">
        <v>17500</v>
      </c>
      <c r="M494" s="84">
        <v>17500</v>
      </c>
      <c r="N494" s="84">
        <v>17500</v>
      </c>
      <c r="O494" s="84">
        <v>17500</v>
      </c>
    </row>
    <row r="495" spans="1:15" x14ac:dyDescent="0.25">
      <c r="A495" s="83" t="s">
        <v>485</v>
      </c>
      <c r="B495" s="83" t="s">
        <v>26</v>
      </c>
      <c r="C495" s="84">
        <v>470.67</v>
      </c>
      <c r="D495" s="84">
        <v>14819.7</v>
      </c>
      <c r="E495" s="84">
        <v>500</v>
      </c>
      <c r="F495" s="84">
        <v>500</v>
      </c>
      <c r="G495" s="84">
        <v>13727.99</v>
      </c>
      <c r="H495" s="84">
        <v>16473.588</v>
      </c>
      <c r="I495" s="171">
        <v>2.5000000000000001E-2</v>
      </c>
      <c r="J495" s="84">
        <v>500</v>
      </c>
      <c r="K495" s="190">
        <v>-0.96964838503913053</v>
      </c>
      <c r="L495" s="84">
        <v>500</v>
      </c>
      <c r="M495" s="84">
        <v>500</v>
      </c>
      <c r="N495" s="84">
        <v>500</v>
      </c>
      <c r="O495" s="84">
        <v>500</v>
      </c>
    </row>
    <row r="496" spans="1:15" x14ac:dyDescent="0.25">
      <c r="A496" s="83" t="s">
        <v>486</v>
      </c>
      <c r="B496" s="83" t="s">
        <v>50</v>
      </c>
      <c r="C496" s="84">
        <v>4104.0600000000004</v>
      </c>
      <c r="D496" s="84">
        <v>470</v>
      </c>
      <c r="E496" s="84">
        <v>10500</v>
      </c>
      <c r="F496" s="84">
        <v>10500</v>
      </c>
      <c r="G496" s="84">
        <v>0</v>
      </c>
      <c r="H496" s="84">
        <v>0</v>
      </c>
      <c r="I496" s="171">
        <v>2.5000000000000001E-2</v>
      </c>
      <c r="J496" s="84">
        <v>10500</v>
      </c>
      <c r="K496" s="190" t="e">
        <v>#DIV/0!</v>
      </c>
      <c r="L496" s="84">
        <v>10500</v>
      </c>
      <c r="M496" s="84">
        <v>10500</v>
      </c>
      <c r="N496" s="84">
        <v>10500</v>
      </c>
      <c r="O496" s="84">
        <v>10500</v>
      </c>
    </row>
    <row r="497" spans="1:15" x14ac:dyDescent="0.25">
      <c r="A497" s="83" t="s">
        <v>487</v>
      </c>
      <c r="B497" s="83" t="s">
        <v>30</v>
      </c>
      <c r="C497" s="84">
        <v>256</v>
      </c>
      <c r="D497" s="84">
        <v>8018.72</v>
      </c>
      <c r="E497" s="84">
        <v>15500</v>
      </c>
      <c r="F497" s="84">
        <v>15500</v>
      </c>
      <c r="G497" s="84">
        <v>10408.5</v>
      </c>
      <c r="H497" s="84">
        <v>12490.199999999999</v>
      </c>
      <c r="I497" s="171">
        <v>2.5000000000000001E-2</v>
      </c>
      <c r="J497" s="84">
        <v>15500</v>
      </c>
      <c r="K497" s="190">
        <v>0.24097292277145294</v>
      </c>
      <c r="L497" s="84">
        <v>2500</v>
      </c>
      <c r="M497" s="84">
        <v>2500</v>
      </c>
      <c r="N497" s="84">
        <v>2500</v>
      </c>
      <c r="O497" s="84">
        <v>2500</v>
      </c>
    </row>
    <row r="498" spans="1:15" x14ac:dyDescent="0.25">
      <c r="A498" s="83" t="s">
        <v>488</v>
      </c>
      <c r="B498" s="83" t="s">
        <v>32</v>
      </c>
      <c r="C498" s="84">
        <v>0</v>
      </c>
      <c r="D498" s="84">
        <v>693.97</v>
      </c>
      <c r="E498" s="88">
        <v>0</v>
      </c>
      <c r="F498" s="88">
        <v>0</v>
      </c>
      <c r="G498" s="88">
        <v>7846.98</v>
      </c>
      <c r="H498" s="84">
        <v>9416.3760000000002</v>
      </c>
      <c r="I498" s="171">
        <v>2.5000000000000001E-2</v>
      </c>
      <c r="J498" s="84">
        <v>0</v>
      </c>
      <c r="K498" s="190">
        <v>-1</v>
      </c>
      <c r="L498" s="84">
        <v>0</v>
      </c>
      <c r="M498" s="84">
        <v>0</v>
      </c>
      <c r="N498" s="84">
        <v>0</v>
      </c>
      <c r="O498" s="84">
        <v>0</v>
      </c>
    </row>
    <row r="499" spans="1:15" x14ac:dyDescent="0.25">
      <c r="A499" s="172"/>
      <c r="B499" s="172" t="s">
        <v>33</v>
      </c>
      <c r="C499" s="173">
        <v>611164.80000000005</v>
      </c>
      <c r="D499" s="173">
        <v>740574.02</v>
      </c>
      <c r="E499" s="173">
        <v>942816.64199999999</v>
      </c>
      <c r="F499" s="173">
        <v>942816.64199999999</v>
      </c>
      <c r="G499" s="173">
        <v>707566.88</v>
      </c>
      <c r="H499" s="173">
        <v>904898.53</v>
      </c>
      <c r="I499" s="173">
        <v>0.85000000000000042</v>
      </c>
      <c r="J499" s="173">
        <v>961336.56554999994</v>
      </c>
      <c r="K499" s="190">
        <v>6.2369463181689455E-2</v>
      </c>
      <c r="L499" s="173">
        <v>967123.72968875</v>
      </c>
      <c r="M499" s="173">
        <v>986380.57293096883</v>
      </c>
      <c r="N499" s="173">
        <v>1006118.8372542429</v>
      </c>
      <c r="O499" s="173">
        <v>1026350.5581855988</v>
      </c>
    </row>
    <row r="500" spans="1:15" x14ac:dyDescent="0.25">
      <c r="C500" s="83"/>
      <c r="D500" s="83"/>
      <c r="E500" s="83"/>
      <c r="F500" s="83"/>
      <c r="I500" s="100"/>
      <c r="J500" s="83"/>
      <c r="K500" s="190" t="e">
        <v>#DIV/0!</v>
      </c>
      <c r="L500" s="83"/>
      <c r="M500" s="83"/>
      <c r="N500" s="83"/>
      <c r="O500" s="83"/>
    </row>
    <row r="501" spans="1:15" x14ac:dyDescent="0.25">
      <c r="A501" s="82" t="s">
        <v>489</v>
      </c>
      <c r="K501" s="190" t="e">
        <v>#DIV/0!</v>
      </c>
    </row>
    <row r="502" spans="1:15" x14ac:dyDescent="0.25">
      <c r="A502" s="83" t="s">
        <v>490</v>
      </c>
      <c r="B502" s="83" t="s">
        <v>50</v>
      </c>
      <c r="C502" s="84">
        <v>7883.57</v>
      </c>
      <c r="D502" s="84">
        <v>0</v>
      </c>
      <c r="E502" s="84">
        <v>9000</v>
      </c>
      <c r="F502" s="84">
        <v>9000</v>
      </c>
      <c r="G502" s="84">
        <v>1298.1500000000001</v>
      </c>
      <c r="H502" s="84">
        <v>1557.78</v>
      </c>
      <c r="I502" s="171">
        <v>0</v>
      </c>
      <c r="J502" s="84">
        <v>9000</v>
      </c>
      <c r="K502" s="190">
        <v>4.7774525285983902</v>
      </c>
      <c r="L502" s="84">
        <v>9000</v>
      </c>
      <c r="M502" s="84">
        <v>9000</v>
      </c>
      <c r="N502" s="84">
        <v>9000</v>
      </c>
      <c r="O502" s="84">
        <v>9000</v>
      </c>
    </row>
    <row r="503" spans="1:15" x14ac:dyDescent="0.25">
      <c r="A503" s="172"/>
      <c r="B503" s="172" t="s">
        <v>33</v>
      </c>
      <c r="C503" s="173">
        <v>7883.57</v>
      </c>
      <c r="D503" s="173">
        <v>0</v>
      </c>
      <c r="E503" s="173">
        <v>9000</v>
      </c>
      <c r="F503" s="173">
        <v>9000</v>
      </c>
      <c r="G503" s="173">
        <v>1298.1500000000001</v>
      </c>
      <c r="H503" s="173">
        <v>1557.78</v>
      </c>
      <c r="I503" s="173">
        <v>0</v>
      </c>
      <c r="J503" s="173">
        <v>9000</v>
      </c>
      <c r="K503" s="190">
        <v>4.7774525285983902</v>
      </c>
      <c r="L503" s="173">
        <v>9000</v>
      </c>
      <c r="M503" s="173">
        <v>9000</v>
      </c>
      <c r="N503" s="173">
        <v>9000</v>
      </c>
      <c r="O503" s="173">
        <v>9000</v>
      </c>
    </row>
    <row r="504" spans="1:15" x14ac:dyDescent="0.25">
      <c r="C504" s="83"/>
      <c r="D504" s="83"/>
      <c r="E504" s="83"/>
      <c r="F504" s="83"/>
      <c r="I504" s="100"/>
      <c r="J504" s="83"/>
      <c r="K504" s="190" t="e">
        <v>#DIV/0!</v>
      </c>
      <c r="L504" s="83"/>
      <c r="M504" s="83"/>
      <c r="N504" s="83"/>
      <c r="O504" s="83"/>
    </row>
    <row r="505" spans="1:15" x14ac:dyDescent="0.25">
      <c r="A505" s="82" t="s">
        <v>491</v>
      </c>
      <c r="K505" s="190" t="e">
        <v>#DIV/0!</v>
      </c>
    </row>
    <row r="506" spans="1:15" x14ac:dyDescent="0.25">
      <c r="A506" s="83" t="s">
        <v>492</v>
      </c>
      <c r="B506" s="83" t="s">
        <v>172</v>
      </c>
      <c r="C506" s="84">
        <v>34479.06</v>
      </c>
      <c r="D506" s="84">
        <v>4895.32</v>
      </c>
      <c r="E506" s="84">
        <v>50000</v>
      </c>
      <c r="F506" s="84">
        <v>50000</v>
      </c>
      <c r="G506" s="84">
        <v>40456.559999999998</v>
      </c>
      <c r="H506" s="84">
        <v>48547.872000000003</v>
      </c>
      <c r="I506" s="171">
        <v>2.5000000000000001E-2</v>
      </c>
      <c r="J506" s="84">
        <v>50000</v>
      </c>
      <c r="K506" s="190">
        <v>2.9911259550161065E-2</v>
      </c>
      <c r="L506" s="84">
        <v>50000</v>
      </c>
      <c r="M506" s="84">
        <v>50000</v>
      </c>
      <c r="N506" s="84">
        <v>50000</v>
      </c>
      <c r="O506" s="84">
        <v>50000</v>
      </c>
    </row>
    <row r="507" spans="1:15" x14ac:dyDescent="0.25">
      <c r="A507" s="83" t="s">
        <v>493</v>
      </c>
      <c r="B507" s="83" t="s">
        <v>41</v>
      </c>
      <c r="C507" s="84">
        <v>0</v>
      </c>
      <c r="D507" s="84">
        <v>0</v>
      </c>
      <c r="E507" s="84">
        <v>0</v>
      </c>
      <c r="F507" s="84">
        <v>0</v>
      </c>
      <c r="G507" s="84">
        <v>0</v>
      </c>
      <c r="H507" s="84">
        <v>0</v>
      </c>
      <c r="J507" s="84">
        <v>0</v>
      </c>
      <c r="K507" s="190" t="e">
        <v>#DIV/0!</v>
      </c>
      <c r="L507" s="84">
        <v>0</v>
      </c>
      <c r="M507" s="84">
        <v>0</v>
      </c>
      <c r="N507" s="84">
        <v>0</v>
      </c>
      <c r="O507" s="84">
        <v>0</v>
      </c>
    </row>
    <row r="508" spans="1:15" x14ac:dyDescent="0.25">
      <c r="A508" s="83" t="s">
        <v>494</v>
      </c>
      <c r="B508" s="83" t="s">
        <v>50</v>
      </c>
      <c r="C508" s="84">
        <v>0</v>
      </c>
      <c r="D508" s="84">
        <v>0</v>
      </c>
      <c r="E508" s="84">
        <v>0</v>
      </c>
      <c r="F508" s="84">
        <v>0</v>
      </c>
      <c r="G508" s="84">
        <v>0</v>
      </c>
      <c r="H508" s="84">
        <v>0</v>
      </c>
      <c r="J508" s="84">
        <v>0</v>
      </c>
      <c r="K508" s="190" t="e">
        <v>#DIV/0!</v>
      </c>
      <c r="L508" s="84">
        <v>0</v>
      </c>
      <c r="M508" s="84">
        <v>0</v>
      </c>
      <c r="N508" s="84">
        <v>0</v>
      </c>
      <c r="O508" s="84">
        <v>0</v>
      </c>
    </row>
    <row r="509" spans="1:15" x14ac:dyDescent="0.25">
      <c r="A509" s="83" t="s">
        <v>495</v>
      </c>
      <c r="B509" s="83" t="s">
        <v>32</v>
      </c>
      <c r="C509" s="84">
        <v>0</v>
      </c>
      <c r="D509" s="84">
        <v>0</v>
      </c>
      <c r="E509" s="84">
        <v>0</v>
      </c>
      <c r="F509" s="84">
        <v>0</v>
      </c>
      <c r="G509" s="84">
        <v>0</v>
      </c>
      <c r="H509" s="84">
        <v>0</v>
      </c>
      <c r="J509" s="84">
        <v>0</v>
      </c>
      <c r="K509" s="190" t="e">
        <v>#DIV/0!</v>
      </c>
      <c r="L509" s="84">
        <v>0</v>
      </c>
      <c r="M509" s="84">
        <v>0</v>
      </c>
      <c r="N509" s="84">
        <v>0</v>
      </c>
      <c r="O509" s="84">
        <v>0</v>
      </c>
    </row>
    <row r="510" spans="1:15" x14ac:dyDescent="0.25">
      <c r="A510" s="172"/>
      <c r="B510" s="172" t="s">
        <v>33</v>
      </c>
      <c r="C510" s="173">
        <v>34479.06</v>
      </c>
      <c r="D510" s="173">
        <v>4895.32</v>
      </c>
      <c r="E510" s="173">
        <v>50000</v>
      </c>
      <c r="F510" s="173">
        <v>50000</v>
      </c>
      <c r="G510" s="173">
        <v>40456.559999999998</v>
      </c>
      <c r="H510" s="173">
        <v>48547.872000000003</v>
      </c>
      <c r="I510" s="173">
        <v>2.5000000000000001E-2</v>
      </c>
      <c r="J510" s="173">
        <v>50000</v>
      </c>
      <c r="K510" s="190">
        <v>2.9911259550161065E-2</v>
      </c>
      <c r="L510" s="173">
        <v>50000</v>
      </c>
      <c r="M510" s="173">
        <v>50000</v>
      </c>
      <c r="N510" s="173">
        <v>50000</v>
      </c>
      <c r="O510" s="173">
        <v>50000</v>
      </c>
    </row>
    <row r="511" spans="1:15" x14ac:dyDescent="0.25">
      <c r="C511" s="83"/>
      <c r="D511" s="83"/>
      <c r="E511" s="83"/>
      <c r="F511" s="83"/>
      <c r="I511" s="100"/>
      <c r="J511" s="83"/>
      <c r="K511" s="190" t="e">
        <v>#DIV/0!</v>
      </c>
      <c r="L511" s="83"/>
      <c r="M511" s="83"/>
      <c r="N511" s="83"/>
      <c r="O511" s="83"/>
    </row>
    <row r="512" spans="1:15" x14ac:dyDescent="0.25">
      <c r="A512" s="82" t="s">
        <v>496</v>
      </c>
      <c r="K512" s="190" t="e">
        <v>#DIV/0!</v>
      </c>
    </row>
    <row r="513" spans="1:15" x14ac:dyDescent="0.25">
      <c r="A513" s="83" t="s">
        <v>497</v>
      </c>
      <c r="B513" s="83" t="s">
        <v>172</v>
      </c>
      <c r="C513" s="84">
        <v>5091.2700000000004</v>
      </c>
      <c r="D513" s="84">
        <v>5966.28</v>
      </c>
      <c r="E513" s="84">
        <v>6000</v>
      </c>
      <c r="F513" s="84">
        <v>6000</v>
      </c>
      <c r="G513" s="84">
        <v>5825.57</v>
      </c>
      <c r="H513" s="84">
        <v>6990.6840000000002</v>
      </c>
      <c r="I513" s="171">
        <v>2.5000000000000001E-2</v>
      </c>
      <c r="J513" s="84">
        <v>6000</v>
      </c>
      <c r="K513" s="190">
        <v>-0.14171488798521006</v>
      </c>
      <c r="L513" s="84">
        <v>6000</v>
      </c>
      <c r="M513" s="84">
        <v>6000</v>
      </c>
      <c r="N513" s="84">
        <v>6000</v>
      </c>
      <c r="O513" s="84">
        <v>6000</v>
      </c>
    </row>
    <row r="514" spans="1:15" x14ac:dyDescent="0.25">
      <c r="A514" s="83" t="s">
        <v>498</v>
      </c>
      <c r="B514" s="83" t="s">
        <v>175</v>
      </c>
      <c r="C514" s="84">
        <v>531.32000000000005</v>
      </c>
      <c r="D514" s="84">
        <v>768.74</v>
      </c>
      <c r="E514" s="84">
        <v>0</v>
      </c>
      <c r="F514" s="84">
        <v>0</v>
      </c>
      <c r="G514" s="84">
        <v>0.89</v>
      </c>
      <c r="H514" s="84">
        <v>1.0680000000000001</v>
      </c>
      <c r="J514" s="84">
        <v>0</v>
      </c>
      <c r="K514" s="190">
        <v>-1</v>
      </c>
      <c r="L514" s="84">
        <v>0</v>
      </c>
      <c r="M514" s="84">
        <v>0</v>
      </c>
      <c r="N514" s="84">
        <v>0</v>
      </c>
      <c r="O514" s="84">
        <v>0</v>
      </c>
    </row>
    <row r="515" spans="1:15" x14ac:dyDescent="0.25">
      <c r="A515" s="83" t="s">
        <v>499</v>
      </c>
      <c r="B515" s="83" t="s">
        <v>179</v>
      </c>
      <c r="C515" s="84">
        <v>447.69</v>
      </c>
      <c r="D515" s="84">
        <v>0</v>
      </c>
      <c r="E515" s="84">
        <v>1000</v>
      </c>
      <c r="F515" s="84">
        <v>1000</v>
      </c>
      <c r="G515" s="84">
        <v>606.24</v>
      </c>
      <c r="H515" s="84">
        <v>727.48800000000006</v>
      </c>
      <c r="J515" s="84">
        <v>1000</v>
      </c>
      <c r="K515" s="190">
        <v>0.37459312043635073</v>
      </c>
      <c r="L515" s="84">
        <v>1000</v>
      </c>
      <c r="M515" s="84">
        <v>1000</v>
      </c>
      <c r="N515" s="84">
        <v>1000</v>
      </c>
      <c r="O515" s="84">
        <v>1000</v>
      </c>
    </row>
    <row r="516" spans="1:15" x14ac:dyDescent="0.25">
      <c r="A516" s="83" t="s">
        <v>500</v>
      </c>
      <c r="B516" s="83" t="s">
        <v>50</v>
      </c>
      <c r="C516" s="84">
        <v>6022.39</v>
      </c>
      <c r="D516" s="84">
        <v>9212.77</v>
      </c>
      <c r="E516" s="84">
        <v>15000</v>
      </c>
      <c r="F516" s="84">
        <v>15000</v>
      </c>
      <c r="G516" s="84">
        <v>1712.6</v>
      </c>
      <c r="H516" s="84">
        <v>2055.12</v>
      </c>
      <c r="J516" s="84">
        <v>15000</v>
      </c>
      <c r="K516" s="190">
        <v>6.2988438631320811</v>
      </c>
      <c r="L516" s="84">
        <v>15000</v>
      </c>
      <c r="M516" s="84">
        <v>15000</v>
      </c>
      <c r="N516" s="84">
        <v>15000</v>
      </c>
      <c r="O516" s="84">
        <v>15000</v>
      </c>
    </row>
    <row r="517" spans="1:15" x14ac:dyDescent="0.25">
      <c r="A517" s="83" t="s">
        <v>501</v>
      </c>
      <c r="B517" s="83" t="s">
        <v>32</v>
      </c>
      <c r="C517" s="84">
        <v>0</v>
      </c>
      <c r="D517" s="84">
        <v>0</v>
      </c>
      <c r="E517" s="84">
        <v>0</v>
      </c>
      <c r="F517" s="84">
        <v>0</v>
      </c>
      <c r="G517" s="84">
        <v>0</v>
      </c>
      <c r="H517" s="84">
        <v>0</v>
      </c>
      <c r="J517" s="84">
        <v>0</v>
      </c>
      <c r="K517" s="190" t="e">
        <v>#DIV/0!</v>
      </c>
      <c r="L517" s="84">
        <v>0</v>
      </c>
      <c r="M517" s="84">
        <v>0</v>
      </c>
      <c r="N517" s="84">
        <v>0</v>
      </c>
      <c r="O517" s="84">
        <v>0</v>
      </c>
    </row>
    <row r="518" spans="1:15" x14ac:dyDescent="0.25">
      <c r="A518" s="172"/>
      <c r="B518" s="172" t="s">
        <v>33</v>
      </c>
      <c r="C518" s="173">
        <v>12092.67</v>
      </c>
      <c r="D518" s="173">
        <v>15947.79</v>
      </c>
      <c r="E518" s="173">
        <v>22000</v>
      </c>
      <c r="F518" s="173">
        <v>22000</v>
      </c>
      <c r="G518" s="173">
        <v>8145.2999999999993</v>
      </c>
      <c r="H518" s="173">
        <v>9774.36</v>
      </c>
      <c r="I518" s="173">
        <v>2.5000000000000001E-2</v>
      </c>
      <c r="J518" s="173">
        <v>22000</v>
      </c>
      <c r="K518" s="190">
        <v>1.25078675227841</v>
      </c>
      <c r="L518" s="173">
        <v>22000</v>
      </c>
      <c r="M518" s="173">
        <v>22000</v>
      </c>
      <c r="N518" s="173">
        <v>22000</v>
      </c>
      <c r="O518" s="173">
        <v>22000</v>
      </c>
    </row>
    <row r="519" spans="1:15" x14ac:dyDescent="0.25">
      <c r="C519" s="83"/>
      <c r="D519" s="83"/>
      <c r="E519" s="83"/>
      <c r="F519" s="83"/>
      <c r="I519" s="100"/>
      <c r="J519" s="83"/>
      <c r="K519" s="190" t="e">
        <v>#DIV/0!</v>
      </c>
      <c r="L519" s="83"/>
      <c r="M519" s="83"/>
      <c r="N519" s="83"/>
      <c r="O519" s="83"/>
    </row>
    <row r="520" spans="1:15" x14ac:dyDescent="0.25">
      <c r="A520" s="82" t="s">
        <v>502</v>
      </c>
      <c r="K520" s="190" t="e">
        <v>#DIV/0!</v>
      </c>
    </row>
    <row r="521" spans="1:15" x14ac:dyDescent="0.25">
      <c r="A521" s="83" t="s">
        <v>503</v>
      </c>
      <c r="B521" s="83" t="s">
        <v>175</v>
      </c>
      <c r="C521" s="84">
        <v>24889.99</v>
      </c>
      <c r="D521" s="84">
        <v>6322.9</v>
      </c>
      <c r="E521" s="84">
        <v>0</v>
      </c>
      <c r="F521" s="84">
        <v>0</v>
      </c>
      <c r="G521" s="84">
        <v>0</v>
      </c>
      <c r="H521" s="84">
        <v>0</v>
      </c>
      <c r="I521" s="171">
        <v>2.5000000000000001E-2</v>
      </c>
      <c r="J521" s="84">
        <v>0</v>
      </c>
      <c r="K521" s="190" t="e">
        <v>#DIV/0!</v>
      </c>
      <c r="L521" s="84">
        <v>0</v>
      </c>
      <c r="M521" s="84">
        <v>0</v>
      </c>
      <c r="N521" s="84">
        <v>0</v>
      </c>
      <c r="O521" s="84">
        <v>0</v>
      </c>
    </row>
    <row r="522" spans="1:15" x14ac:dyDescent="0.25">
      <c r="A522" s="83" t="s">
        <v>504</v>
      </c>
      <c r="B522" s="83" t="s">
        <v>505</v>
      </c>
      <c r="C522" s="84">
        <v>0</v>
      </c>
      <c r="D522" s="84">
        <v>0</v>
      </c>
      <c r="E522" s="84">
        <v>0</v>
      </c>
      <c r="F522" s="84">
        <v>0</v>
      </c>
      <c r="G522" s="84">
        <v>0</v>
      </c>
      <c r="H522" s="84">
        <v>0</v>
      </c>
      <c r="J522" s="84">
        <v>0</v>
      </c>
      <c r="K522" s="190" t="e">
        <v>#DIV/0!</v>
      </c>
      <c r="L522" s="84">
        <v>0</v>
      </c>
      <c r="M522" s="84">
        <v>0</v>
      </c>
      <c r="N522" s="84">
        <v>0</v>
      </c>
      <c r="O522" s="84">
        <v>0</v>
      </c>
    </row>
    <row r="523" spans="1:15" x14ac:dyDescent="0.25">
      <c r="A523" s="83" t="s">
        <v>506</v>
      </c>
      <c r="B523" s="83" t="s">
        <v>50</v>
      </c>
      <c r="C523" s="84">
        <v>0</v>
      </c>
      <c r="D523" s="84">
        <v>0</v>
      </c>
      <c r="E523" s="84">
        <v>0</v>
      </c>
      <c r="F523" s="84">
        <v>0</v>
      </c>
      <c r="G523" s="84">
        <v>0</v>
      </c>
      <c r="H523" s="84">
        <v>0</v>
      </c>
      <c r="J523" s="84">
        <v>0</v>
      </c>
      <c r="K523" s="190" t="e">
        <v>#DIV/0!</v>
      </c>
      <c r="L523" s="84">
        <v>0</v>
      </c>
      <c r="M523" s="84">
        <v>0</v>
      </c>
      <c r="N523" s="84">
        <v>0</v>
      </c>
      <c r="O523" s="84">
        <v>0</v>
      </c>
    </row>
    <row r="524" spans="1:15" x14ac:dyDescent="0.25">
      <c r="A524" s="172"/>
      <c r="B524" s="172" t="s">
        <v>33</v>
      </c>
      <c r="C524" s="173">
        <v>24889.99</v>
      </c>
      <c r="D524" s="173">
        <v>6322.9</v>
      </c>
      <c r="E524" s="173">
        <v>0</v>
      </c>
      <c r="F524" s="173">
        <v>0</v>
      </c>
      <c r="G524" s="173">
        <v>0</v>
      </c>
      <c r="H524" s="173">
        <v>0</v>
      </c>
      <c r="I524" s="173">
        <v>2.5000000000000001E-2</v>
      </c>
      <c r="J524" s="173">
        <v>0</v>
      </c>
      <c r="K524" s="190" t="e">
        <v>#DIV/0!</v>
      </c>
      <c r="L524" s="173">
        <v>0</v>
      </c>
      <c r="M524" s="173">
        <v>0</v>
      </c>
      <c r="N524" s="173">
        <v>0</v>
      </c>
      <c r="O524" s="173">
        <v>0</v>
      </c>
    </row>
    <row r="525" spans="1:15" x14ac:dyDescent="0.25">
      <c r="C525" s="83"/>
      <c r="D525" s="83"/>
      <c r="E525" s="83"/>
      <c r="F525" s="83"/>
      <c r="I525" s="100"/>
      <c r="J525" s="83"/>
      <c r="K525" s="190" t="e">
        <v>#DIV/0!</v>
      </c>
      <c r="L525" s="83"/>
      <c r="M525" s="83"/>
      <c r="N525" s="83"/>
      <c r="O525" s="83"/>
    </row>
    <row r="526" spans="1:15" x14ac:dyDescent="0.25">
      <c r="A526" s="82" t="s">
        <v>507</v>
      </c>
      <c r="K526" s="190" t="e">
        <v>#DIV/0!</v>
      </c>
    </row>
    <row r="527" spans="1:15" x14ac:dyDescent="0.25">
      <c r="A527" s="83" t="s">
        <v>508</v>
      </c>
      <c r="B527" s="83" t="s">
        <v>172</v>
      </c>
      <c r="C527" s="84">
        <v>18760.47</v>
      </c>
      <c r="D527" s="84">
        <v>20422.52</v>
      </c>
      <c r="E527" s="84">
        <v>25000</v>
      </c>
      <c r="F527" s="84">
        <v>25000</v>
      </c>
      <c r="G527" s="84">
        <v>9352.52</v>
      </c>
      <c r="H527" s="84">
        <v>11223.024000000001</v>
      </c>
      <c r="I527" s="171">
        <v>0</v>
      </c>
      <c r="J527" s="84">
        <v>25000</v>
      </c>
      <c r="K527" s="190">
        <v>1.2275636227811682</v>
      </c>
      <c r="L527" s="84">
        <v>25000</v>
      </c>
      <c r="M527" s="84">
        <v>25000</v>
      </c>
      <c r="N527" s="84">
        <v>25000</v>
      </c>
      <c r="O527" s="84">
        <v>25000</v>
      </c>
    </row>
    <row r="528" spans="1:15" x14ac:dyDescent="0.25">
      <c r="A528" s="83" t="s">
        <v>509</v>
      </c>
      <c r="B528" s="83" t="s">
        <v>510</v>
      </c>
      <c r="C528" s="84">
        <v>0</v>
      </c>
      <c r="D528" s="84">
        <v>0</v>
      </c>
      <c r="E528" s="84">
        <v>2500</v>
      </c>
      <c r="F528" s="84">
        <v>2500</v>
      </c>
      <c r="G528" s="84">
        <v>11487</v>
      </c>
      <c r="H528" s="84">
        <v>13784.400000000001</v>
      </c>
      <c r="J528" s="84">
        <v>10000</v>
      </c>
      <c r="K528" s="190">
        <v>-0.27454223615101137</v>
      </c>
      <c r="L528" s="84">
        <v>10000</v>
      </c>
      <c r="M528" s="84">
        <v>10000</v>
      </c>
      <c r="N528" s="84">
        <v>10000</v>
      </c>
      <c r="O528" s="84">
        <v>10000</v>
      </c>
    </row>
    <row r="529" spans="1:15" x14ac:dyDescent="0.25">
      <c r="A529" s="83" t="s">
        <v>511</v>
      </c>
      <c r="B529" s="83" t="s">
        <v>50</v>
      </c>
      <c r="C529" s="84">
        <v>3691.15</v>
      </c>
      <c r="D529" s="84">
        <v>8282.56</v>
      </c>
      <c r="E529" s="84">
        <v>5000</v>
      </c>
      <c r="F529" s="84">
        <v>5000</v>
      </c>
      <c r="G529" s="84">
        <v>6364.53</v>
      </c>
      <c r="H529" s="84">
        <v>7637.4359999999997</v>
      </c>
      <c r="J529" s="84">
        <v>5000</v>
      </c>
      <c r="K529" s="190">
        <v>-0.34533002960679471</v>
      </c>
      <c r="L529" s="84">
        <v>5000</v>
      </c>
      <c r="M529" s="84">
        <v>5000</v>
      </c>
      <c r="N529" s="84">
        <v>5000</v>
      </c>
      <c r="O529" s="84">
        <v>5000</v>
      </c>
    </row>
    <row r="530" spans="1:15" x14ac:dyDescent="0.25">
      <c r="A530" s="83" t="s">
        <v>512</v>
      </c>
      <c r="B530" s="83" t="s">
        <v>32</v>
      </c>
      <c r="C530" s="84">
        <v>0</v>
      </c>
      <c r="D530" s="84">
        <v>0</v>
      </c>
      <c r="E530" s="88">
        <v>0</v>
      </c>
      <c r="F530" s="88">
        <v>0</v>
      </c>
      <c r="G530" s="88">
        <v>0</v>
      </c>
      <c r="H530" s="84">
        <v>0</v>
      </c>
      <c r="J530" s="84">
        <v>0</v>
      </c>
      <c r="K530" s="190" t="e">
        <v>#DIV/0!</v>
      </c>
      <c r="L530" s="84">
        <v>0</v>
      </c>
      <c r="M530" s="84">
        <v>0</v>
      </c>
      <c r="N530" s="84">
        <v>0</v>
      </c>
      <c r="O530" s="84">
        <v>0</v>
      </c>
    </row>
    <row r="531" spans="1:15" x14ac:dyDescent="0.25">
      <c r="A531" s="172"/>
      <c r="B531" s="172" t="s">
        <v>33</v>
      </c>
      <c r="C531" s="173">
        <v>22451.620000000003</v>
      </c>
      <c r="D531" s="173">
        <v>28705.08</v>
      </c>
      <c r="E531" s="173">
        <v>32500</v>
      </c>
      <c r="F531" s="173">
        <v>32500</v>
      </c>
      <c r="G531" s="173">
        <v>27204.05</v>
      </c>
      <c r="H531" s="173">
        <v>32644.86</v>
      </c>
      <c r="I531" s="173">
        <v>0</v>
      </c>
      <c r="J531" s="173">
        <v>40000</v>
      </c>
      <c r="K531" s="190">
        <v>0.22530775135810047</v>
      </c>
      <c r="L531" s="173">
        <v>40000</v>
      </c>
      <c r="M531" s="173">
        <v>40000</v>
      </c>
      <c r="N531" s="173">
        <v>40000</v>
      </c>
      <c r="O531" s="173">
        <v>40000</v>
      </c>
    </row>
    <row r="532" spans="1:15" x14ac:dyDescent="0.25">
      <c r="C532" s="83"/>
      <c r="D532" s="83"/>
      <c r="E532" s="83"/>
      <c r="F532" s="83"/>
      <c r="I532" s="100"/>
      <c r="J532" s="83"/>
      <c r="K532" s="190" t="e">
        <v>#DIV/0!</v>
      </c>
      <c r="L532" s="83"/>
      <c r="M532" s="83"/>
      <c r="N532" s="83"/>
      <c r="O532" s="83"/>
    </row>
    <row r="533" spans="1:15" x14ac:dyDescent="0.25">
      <c r="A533" s="82" t="s">
        <v>513</v>
      </c>
      <c r="K533" s="190" t="e">
        <v>#DIV/0!</v>
      </c>
    </row>
    <row r="534" spans="1:15" x14ac:dyDescent="0.25">
      <c r="A534" s="83" t="s">
        <v>514</v>
      </c>
      <c r="B534" s="83" t="s">
        <v>172</v>
      </c>
      <c r="C534" s="84">
        <v>7013.35</v>
      </c>
      <c r="D534" s="84">
        <v>4941.8999999999996</v>
      </c>
      <c r="E534" s="84">
        <v>25000</v>
      </c>
      <c r="F534" s="84">
        <v>25000</v>
      </c>
      <c r="G534" s="84">
        <v>14928.72</v>
      </c>
      <c r="H534" s="84">
        <v>17914.464</v>
      </c>
      <c r="I534" s="171">
        <v>0</v>
      </c>
      <c r="J534" s="84">
        <v>25000</v>
      </c>
      <c r="K534" s="190">
        <v>0.39552040183842507</v>
      </c>
      <c r="L534" s="84">
        <v>25000</v>
      </c>
      <c r="M534" s="84">
        <v>25000</v>
      </c>
      <c r="N534" s="84">
        <v>25000</v>
      </c>
      <c r="O534" s="84">
        <v>25000</v>
      </c>
    </row>
    <row r="535" spans="1:15" x14ac:dyDescent="0.25">
      <c r="A535" s="83" t="s">
        <v>515</v>
      </c>
      <c r="B535" s="83" t="s">
        <v>50</v>
      </c>
      <c r="C535" s="84">
        <v>3700</v>
      </c>
      <c r="D535" s="84">
        <v>0</v>
      </c>
      <c r="E535" s="84">
        <v>0</v>
      </c>
      <c r="F535" s="84">
        <v>0</v>
      </c>
      <c r="G535" s="84">
        <v>0</v>
      </c>
      <c r="H535" s="84">
        <v>0</v>
      </c>
      <c r="J535" s="84">
        <v>0</v>
      </c>
      <c r="K535" s="190" t="e">
        <v>#DIV/0!</v>
      </c>
      <c r="L535" s="84">
        <v>0</v>
      </c>
      <c r="M535" s="84">
        <v>0</v>
      </c>
      <c r="N535" s="84">
        <v>0</v>
      </c>
      <c r="O535" s="84">
        <v>0</v>
      </c>
    </row>
    <row r="536" spans="1:15" x14ac:dyDescent="0.25">
      <c r="A536" s="83" t="s">
        <v>516</v>
      </c>
      <c r="B536" s="83" t="s">
        <v>32</v>
      </c>
      <c r="C536" s="84">
        <v>0</v>
      </c>
      <c r="D536" s="84">
        <v>0</v>
      </c>
      <c r="E536" s="88">
        <v>0</v>
      </c>
      <c r="F536" s="88">
        <v>0</v>
      </c>
      <c r="G536" s="88">
        <v>0</v>
      </c>
      <c r="H536" s="84">
        <v>0</v>
      </c>
      <c r="J536" s="84">
        <v>0</v>
      </c>
      <c r="K536" s="190" t="e">
        <v>#DIV/0!</v>
      </c>
      <c r="L536" s="84">
        <v>0</v>
      </c>
      <c r="M536" s="84">
        <v>0</v>
      </c>
      <c r="N536" s="84">
        <v>0</v>
      </c>
      <c r="O536" s="84">
        <v>0</v>
      </c>
    </row>
    <row r="537" spans="1:15" x14ac:dyDescent="0.25">
      <c r="A537" s="172"/>
      <c r="B537" s="172" t="s">
        <v>33</v>
      </c>
      <c r="C537" s="173">
        <v>10713.35</v>
      </c>
      <c r="D537" s="173">
        <v>4941.8999999999996</v>
      </c>
      <c r="E537" s="173">
        <v>25000</v>
      </c>
      <c r="F537" s="173">
        <v>25000</v>
      </c>
      <c r="G537" s="173">
        <v>14928.72</v>
      </c>
      <c r="H537" s="173">
        <v>17914.464</v>
      </c>
      <c r="I537" s="173">
        <v>0</v>
      </c>
      <c r="J537" s="173">
        <v>25000</v>
      </c>
      <c r="K537" s="190">
        <v>0.39552040183842507</v>
      </c>
      <c r="L537" s="173">
        <v>25000</v>
      </c>
      <c r="M537" s="173">
        <v>25000</v>
      </c>
      <c r="N537" s="173">
        <v>25000</v>
      </c>
      <c r="O537" s="173">
        <v>25000</v>
      </c>
    </row>
    <row r="538" spans="1:15" x14ac:dyDescent="0.25">
      <c r="C538" s="83"/>
      <c r="D538" s="83"/>
      <c r="E538" s="83"/>
      <c r="F538" s="83"/>
      <c r="I538" s="100"/>
      <c r="J538" s="83"/>
      <c r="K538" s="190" t="e">
        <v>#DIV/0!</v>
      </c>
      <c r="L538" s="83"/>
      <c r="M538" s="83"/>
      <c r="N538" s="83"/>
      <c r="O538" s="83"/>
    </row>
    <row r="539" spans="1:15" x14ac:dyDescent="0.25">
      <c r="A539" s="82" t="s">
        <v>194</v>
      </c>
      <c r="K539" s="190" t="e">
        <v>#DIV/0!</v>
      </c>
    </row>
    <row r="540" spans="1:15" x14ac:dyDescent="0.25">
      <c r="A540" s="83" t="s">
        <v>195</v>
      </c>
      <c r="B540" s="83" t="s">
        <v>183</v>
      </c>
      <c r="C540" s="84">
        <v>14241.83</v>
      </c>
      <c r="D540" s="84">
        <v>15097.54</v>
      </c>
      <c r="E540" s="84">
        <v>15000</v>
      </c>
      <c r="F540" s="84">
        <v>15000</v>
      </c>
      <c r="G540" s="84">
        <v>15775.87</v>
      </c>
      <c r="H540" s="84">
        <v>15775.87</v>
      </c>
      <c r="I540" s="171">
        <v>2.5000000000000001E-2</v>
      </c>
      <c r="J540" s="84">
        <v>16000</v>
      </c>
      <c r="K540" s="190">
        <v>1.4207140398596033E-2</v>
      </c>
      <c r="L540" s="84">
        <v>16000</v>
      </c>
      <c r="M540" s="84">
        <v>16000</v>
      </c>
      <c r="N540" s="84">
        <v>16000</v>
      </c>
      <c r="O540" s="84">
        <v>16000</v>
      </c>
    </row>
    <row r="541" spans="1:15" x14ac:dyDescent="0.25">
      <c r="A541" s="83" t="s">
        <v>196</v>
      </c>
      <c r="B541" s="83" t="s">
        <v>197</v>
      </c>
      <c r="C541" s="84">
        <v>0</v>
      </c>
      <c r="D541" s="84">
        <v>0</v>
      </c>
      <c r="E541" s="84">
        <v>0</v>
      </c>
      <c r="F541" s="84">
        <v>0</v>
      </c>
      <c r="H541" s="84">
        <v>0</v>
      </c>
      <c r="J541" s="84">
        <v>0</v>
      </c>
      <c r="K541" s="190" t="e">
        <v>#DIV/0!</v>
      </c>
      <c r="L541" s="84">
        <v>0</v>
      </c>
      <c r="M541" s="84">
        <v>0</v>
      </c>
      <c r="N541" s="84">
        <v>0</v>
      </c>
      <c r="O541" s="84">
        <v>0</v>
      </c>
    </row>
    <row r="542" spans="1:15" ht="15.75" thickBot="1" x14ac:dyDescent="0.3">
      <c r="A542" s="95" t="s">
        <v>198</v>
      </c>
      <c r="B542" s="96" t="s">
        <v>0</v>
      </c>
      <c r="C542" s="97">
        <v>14241.83</v>
      </c>
      <c r="D542" s="97">
        <v>15097.54</v>
      </c>
      <c r="E542" s="97">
        <v>15000</v>
      </c>
      <c r="F542" s="97">
        <v>15000</v>
      </c>
      <c r="G542" s="97">
        <v>15775.87</v>
      </c>
      <c r="H542" s="97">
        <v>15775.87</v>
      </c>
      <c r="I542" s="97">
        <v>2.5000000000000001E-2</v>
      </c>
      <c r="J542" s="97">
        <v>16000</v>
      </c>
      <c r="K542" s="190">
        <v>1.4207140398596033E-2</v>
      </c>
      <c r="L542" s="97">
        <v>16000</v>
      </c>
      <c r="M542" s="97">
        <v>16000</v>
      </c>
      <c r="N542" s="97">
        <v>16000</v>
      </c>
      <c r="O542" s="97">
        <v>16000</v>
      </c>
    </row>
    <row r="543" spans="1:15" ht="15.75" thickTop="1" x14ac:dyDescent="0.25">
      <c r="C543" s="83"/>
      <c r="D543" s="83"/>
      <c r="E543" s="83"/>
      <c r="F543" s="83"/>
      <c r="I543" s="100"/>
      <c r="J543" s="83"/>
      <c r="K543" s="190" t="e">
        <v>#DIV/0!</v>
      </c>
      <c r="L543" s="83"/>
      <c r="M543" s="83"/>
      <c r="N543" s="83"/>
      <c r="O543" s="83"/>
    </row>
    <row r="544" spans="1:15" x14ac:dyDescent="0.25">
      <c r="A544" s="82" t="s">
        <v>517</v>
      </c>
      <c r="C544" s="83"/>
      <c r="D544" s="83"/>
      <c r="E544" s="83"/>
      <c r="F544" s="83"/>
      <c r="J544" s="83"/>
      <c r="K544" s="190" t="e">
        <v>#DIV/0!</v>
      </c>
      <c r="L544" s="83"/>
      <c r="M544" s="83"/>
      <c r="N544" s="83"/>
      <c r="O544" s="83"/>
    </row>
    <row r="545" spans="1:16" x14ac:dyDescent="0.25">
      <c r="A545" s="83" t="s">
        <v>518</v>
      </c>
      <c r="B545" s="83" t="s">
        <v>14</v>
      </c>
      <c r="C545" s="84">
        <v>0</v>
      </c>
      <c r="D545" s="84">
        <v>0</v>
      </c>
      <c r="E545" s="103">
        <v>0</v>
      </c>
      <c r="F545" s="103">
        <v>0</v>
      </c>
      <c r="G545" s="84">
        <v>0</v>
      </c>
      <c r="H545" s="84">
        <v>0</v>
      </c>
      <c r="I545" s="171">
        <v>2.5000000000000001E-2</v>
      </c>
      <c r="J545" s="103">
        <v>0</v>
      </c>
      <c r="K545" s="190" t="e">
        <v>#DIV/0!</v>
      </c>
      <c r="L545" s="103">
        <v>0</v>
      </c>
      <c r="M545" s="103">
        <v>0</v>
      </c>
      <c r="N545" s="103">
        <v>0</v>
      </c>
      <c r="O545" s="103">
        <v>0</v>
      </c>
    </row>
    <row r="546" spans="1:16" x14ac:dyDescent="0.25">
      <c r="A546" s="83" t="s">
        <v>519</v>
      </c>
      <c r="B546" s="83" t="s">
        <v>304</v>
      </c>
      <c r="C546" s="84">
        <v>0</v>
      </c>
      <c r="D546" s="84">
        <v>0</v>
      </c>
      <c r="E546" s="103">
        <v>0</v>
      </c>
      <c r="F546" s="103">
        <v>0</v>
      </c>
      <c r="G546" s="84">
        <v>0</v>
      </c>
      <c r="H546" s="84">
        <v>0</v>
      </c>
      <c r="I546" s="171">
        <v>2.5000000000000001E-2</v>
      </c>
      <c r="J546" s="103">
        <v>0</v>
      </c>
      <c r="K546" s="190" t="e">
        <v>#DIV/0!</v>
      </c>
      <c r="L546" s="103">
        <v>0</v>
      </c>
      <c r="M546" s="103">
        <v>0</v>
      </c>
      <c r="N546" s="103">
        <v>0</v>
      </c>
      <c r="O546" s="103">
        <v>0</v>
      </c>
    </row>
    <row r="547" spans="1:16" x14ac:dyDescent="0.25">
      <c r="A547" s="83" t="s">
        <v>520</v>
      </c>
      <c r="B547" s="83" t="s">
        <v>172</v>
      </c>
      <c r="C547" s="84">
        <v>0</v>
      </c>
      <c r="D547" s="84">
        <v>0</v>
      </c>
      <c r="E547" s="103">
        <v>500</v>
      </c>
      <c r="F547" s="103">
        <v>500</v>
      </c>
      <c r="G547" s="84">
        <v>0</v>
      </c>
      <c r="H547" s="84">
        <v>0</v>
      </c>
      <c r="I547" s="171">
        <v>2.5000000000000001E-2</v>
      </c>
      <c r="J547" s="103">
        <v>0</v>
      </c>
      <c r="K547" s="190" t="e">
        <v>#DIV/0!</v>
      </c>
      <c r="L547" s="103">
        <v>0</v>
      </c>
      <c r="M547" s="103">
        <v>0</v>
      </c>
      <c r="N547" s="103">
        <v>0</v>
      </c>
      <c r="O547" s="103">
        <v>0</v>
      </c>
    </row>
    <row r="548" spans="1:16" x14ac:dyDescent="0.25">
      <c r="A548" s="83" t="s">
        <v>521</v>
      </c>
      <c r="B548" s="83" t="s">
        <v>16</v>
      </c>
      <c r="C548" s="84">
        <v>0</v>
      </c>
      <c r="D548" s="84">
        <v>0</v>
      </c>
      <c r="E548" s="103">
        <v>10000</v>
      </c>
      <c r="F548" s="103">
        <v>10000</v>
      </c>
      <c r="G548" s="84">
        <v>0</v>
      </c>
      <c r="H548" s="84">
        <v>0</v>
      </c>
      <c r="I548" s="171">
        <v>2.5000000000000001E-2</v>
      </c>
      <c r="J548" s="103">
        <v>0</v>
      </c>
      <c r="K548" s="190" t="e">
        <v>#DIV/0!</v>
      </c>
      <c r="L548" s="103">
        <v>0</v>
      </c>
      <c r="M548" s="103">
        <v>0</v>
      </c>
      <c r="N548" s="103">
        <v>0</v>
      </c>
      <c r="O548" s="103">
        <v>0</v>
      </c>
    </row>
    <row r="549" spans="1:16" x14ac:dyDescent="0.25">
      <c r="A549" s="83" t="s">
        <v>522</v>
      </c>
      <c r="B549" s="83" t="s">
        <v>150</v>
      </c>
      <c r="C549" s="84">
        <v>25466.51</v>
      </c>
      <c r="D549" s="84">
        <v>20196.61</v>
      </c>
      <c r="E549" s="103">
        <v>20000</v>
      </c>
      <c r="F549" s="103">
        <v>20000</v>
      </c>
      <c r="G549" s="84">
        <v>0</v>
      </c>
      <c r="H549" s="84">
        <v>0</v>
      </c>
      <c r="I549" s="171">
        <v>2.5000000000000001E-2</v>
      </c>
      <c r="J549" s="103">
        <v>0</v>
      </c>
      <c r="K549" s="190" t="e">
        <v>#DIV/0!</v>
      </c>
      <c r="L549" s="103">
        <v>0</v>
      </c>
      <c r="M549" s="103">
        <v>0</v>
      </c>
      <c r="N549" s="103">
        <v>0</v>
      </c>
      <c r="O549" s="103">
        <v>0</v>
      </c>
    </row>
    <row r="550" spans="1:16" x14ac:dyDescent="0.25">
      <c r="A550" s="83" t="s">
        <v>523</v>
      </c>
      <c r="B550" s="83" t="s">
        <v>20</v>
      </c>
      <c r="C550" s="84">
        <v>0</v>
      </c>
      <c r="D550" s="84">
        <v>0</v>
      </c>
      <c r="E550" s="103">
        <v>0</v>
      </c>
      <c r="F550" s="103">
        <v>0</v>
      </c>
      <c r="G550" s="84">
        <v>0</v>
      </c>
      <c r="H550" s="84">
        <v>0</v>
      </c>
      <c r="I550" s="171">
        <v>2.5000000000000001E-2</v>
      </c>
      <c r="J550" s="103">
        <v>0</v>
      </c>
      <c r="K550" s="190" t="e">
        <v>#DIV/0!</v>
      </c>
      <c r="L550" s="103">
        <v>0</v>
      </c>
      <c r="M550" s="103">
        <v>0</v>
      </c>
      <c r="N550" s="103">
        <v>0</v>
      </c>
      <c r="O550" s="103">
        <v>0</v>
      </c>
    </row>
    <row r="551" spans="1:16" x14ac:dyDescent="0.25">
      <c r="A551" s="83" t="s">
        <v>524</v>
      </c>
      <c r="B551" s="83" t="s">
        <v>26</v>
      </c>
      <c r="C551" s="84">
        <v>0</v>
      </c>
      <c r="D551" s="84">
        <v>0</v>
      </c>
      <c r="E551" s="103">
        <v>0</v>
      </c>
      <c r="F551" s="103">
        <v>0</v>
      </c>
      <c r="G551" s="84">
        <v>0</v>
      </c>
      <c r="H551" s="84">
        <v>0</v>
      </c>
      <c r="I551" s="171">
        <v>2.5000000000000001E-2</v>
      </c>
      <c r="J551" s="103">
        <v>0</v>
      </c>
      <c r="K551" s="190" t="e">
        <v>#DIV/0!</v>
      </c>
      <c r="L551" s="103">
        <v>0</v>
      </c>
      <c r="M551" s="103">
        <v>0</v>
      </c>
      <c r="N551" s="103">
        <v>0</v>
      </c>
      <c r="O551" s="103">
        <v>0</v>
      </c>
    </row>
    <row r="552" spans="1:16" x14ac:dyDescent="0.25">
      <c r="A552" s="83" t="s">
        <v>525</v>
      </c>
      <c r="B552" s="83" t="s">
        <v>145</v>
      </c>
      <c r="C552" s="84">
        <v>950</v>
      </c>
      <c r="D552" s="84">
        <v>950</v>
      </c>
      <c r="E552" s="103">
        <v>1000</v>
      </c>
      <c r="F552" s="103">
        <v>1000</v>
      </c>
      <c r="G552" s="84">
        <v>950</v>
      </c>
      <c r="H552" s="84">
        <v>950</v>
      </c>
      <c r="I552" s="171">
        <v>2.5000000000000001E-2</v>
      </c>
      <c r="J552" s="103">
        <v>1000</v>
      </c>
      <c r="K552" s="190">
        <v>5.2631578947368418E-2</v>
      </c>
      <c r="L552" s="103">
        <v>1000</v>
      </c>
      <c r="M552" s="103">
        <v>1000</v>
      </c>
      <c r="N552" s="103">
        <v>1000</v>
      </c>
      <c r="O552" s="103">
        <v>1000</v>
      </c>
    </row>
    <row r="553" spans="1:16" x14ac:dyDescent="0.25">
      <c r="A553" s="83" t="s">
        <v>526</v>
      </c>
      <c r="B553" s="83" t="s">
        <v>527</v>
      </c>
      <c r="C553" s="84">
        <v>0</v>
      </c>
      <c r="D553" s="84">
        <v>0</v>
      </c>
      <c r="E553" s="84">
        <v>50000</v>
      </c>
      <c r="F553" s="84">
        <v>50000</v>
      </c>
      <c r="G553" s="84">
        <v>48650</v>
      </c>
      <c r="H553" s="84">
        <v>48650</v>
      </c>
      <c r="I553" s="171">
        <v>2.5000000000000001E-2</v>
      </c>
      <c r="J553" s="103">
        <v>50000</v>
      </c>
      <c r="K553" s="190">
        <v>2.7749229188078109E-2</v>
      </c>
      <c r="L553" s="103">
        <v>50000</v>
      </c>
      <c r="M553" s="103">
        <v>50000</v>
      </c>
      <c r="N553" s="103">
        <v>50000</v>
      </c>
      <c r="O553" s="103">
        <v>50000</v>
      </c>
    </row>
    <row r="554" spans="1:16" x14ac:dyDescent="0.25">
      <c r="A554" s="83" t="s">
        <v>528</v>
      </c>
      <c r="B554" s="83" t="s">
        <v>423</v>
      </c>
      <c r="C554" s="84">
        <v>415000</v>
      </c>
      <c r="D554" s="84">
        <v>0</v>
      </c>
      <c r="E554" s="84">
        <v>0</v>
      </c>
      <c r="F554" s="84">
        <v>0</v>
      </c>
      <c r="G554" s="84">
        <v>0</v>
      </c>
      <c r="H554" s="84">
        <v>0</v>
      </c>
      <c r="I554" s="171">
        <v>2.5000000000000001E-2</v>
      </c>
      <c r="J554" s="103">
        <v>0</v>
      </c>
      <c r="K554" s="190" t="e">
        <v>#DIV/0!</v>
      </c>
      <c r="L554" s="103">
        <v>0</v>
      </c>
      <c r="M554" s="103">
        <v>0</v>
      </c>
      <c r="N554" s="103">
        <v>0</v>
      </c>
      <c r="O554" s="103">
        <v>0</v>
      </c>
    </row>
    <row r="555" spans="1:16" x14ac:dyDescent="0.25">
      <c r="A555" s="83" t="s">
        <v>529</v>
      </c>
      <c r="B555" s="83" t="s">
        <v>30</v>
      </c>
      <c r="C555" s="84">
        <v>0</v>
      </c>
      <c r="D555" s="84">
        <v>0</v>
      </c>
      <c r="E555" s="84">
        <v>0</v>
      </c>
      <c r="F555" s="84">
        <v>0</v>
      </c>
      <c r="G555" s="84">
        <v>0</v>
      </c>
      <c r="H555" s="84">
        <v>0</v>
      </c>
      <c r="I555" s="171">
        <v>2.5000000000000001E-2</v>
      </c>
      <c r="J555" s="103">
        <v>0</v>
      </c>
      <c r="K555" s="190" t="e">
        <v>#DIV/0!</v>
      </c>
      <c r="L555" s="103">
        <v>0</v>
      </c>
      <c r="M555" s="103">
        <v>0</v>
      </c>
      <c r="N555" s="103">
        <v>0</v>
      </c>
      <c r="O555" s="103">
        <v>0</v>
      </c>
    </row>
    <row r="556" spans="1:16" x14ac:dyDescent="0.25">
      <c r="A556" s="83" t="s">
        <v>530</v>
      </c>
      <c r="B556" s="83" t="s">
        <v>531</v>
      </c>
      <c r="C556" s="84">
        <v>2500</v>
      </c>
      <c r="D556" s="84">
        <v>2500</v>
      </c>
      <c r="E556" s="84">
        <v>2500</v>
      </c>
      <c r="F556" s="84">
        <v>2500</v>
      </c>
      <c r="G556" s="84">
        <v>0</v>
      </c>
      <c r="H556" s="84">
        <v>0</v>
      </c>
      <c r="I556" s="171">
        <v>2.5000000000000001E-2</v>
      </c>
      <c r="J556" s="103">
        <v>2500</v>
      </c>
      <c r="K556" s="190" t="e">
        <v>#DIV/0!</v>
      </c>
      <c r="L556" s="103">
        <v>2500</v>
      </c>
      <c r="M556" s="103">
        <v>2500</v>
      </c>
      <c r="N556" s="103">
        <v>2500</v>
      </c>
      <c r="O556" s="103">
        <v>2500</v>
      </c>
    </row>
    <row r="557" spans="1:16" x14ac:dyDescent="0.25">
      <c r="A557" s="172"/>
      <c r="B557" s="172" t="s">
        <v>33</v>
      </c>
      <c r="C557" s="173">
        <v>443916.51</v>
      </c>
      <c r="D557" s="173">
        <v>23646.61</v>
      </c>
      <c r="E557" s="173">
        <v>84000</v>
      </c>
      <c r="F557" s="173">
        <v>84000</v>
      </c>
      <c r="G557" s="173">
        <v>49600</v>
      </c>
      <c r="H557" s="173">
        <v>49600</v>
      </c>
      <c r="I557" s="173">
        <v>0.3</v>
      </c>
      <c r="J557" s="173">
        <v>53500</v>
      </c>
      <c r="K557" s="190">
        <v>7.8629032258064516E-2</v>
      </c>
      <c r="L557" s="173">
        <v>53500</v>
      </c>
      <c r="M557" s="173">
        <v>53500</v>
      </c>
      <c r="N557" s="173">
        <v>53500</v>
      </c>
      <c r="O557" s="173">
        <v>53500</v>
      </c>
    </row>
    <row r="558" spans="1:16" x14ac:dyDescent="0.25">
      <c r="C558" s="83"/>
      <c r="D558" s="83"/>
      <c r="E558" s="83"/>
      <c r="I558" s="100"/>
      <c r="J558" s="83"/>
      <c r="K558" s="190" t="e">
        <v>#DIV/0!</v>
      </c>
      <c r="L558" s="83"/>
      <c r="M558" s="83"/>
      <c r="N558" s="83"/>
      <c r="O558" s="83"/>
    </row>
    <row r="559" spans="1:16" x14ac:dyDescent="0.25">
      <c r="A559" s="82" t="s">
        <v>532</v>
      </c>
      <c r="K559" s="190" t="e">
        <v>#DIV/0!</v>
      </c>
    </row>
    <row r="560" spans="1:16" x14ac:dyDescent="0.25">
      <c r="A560" s="83" t="s">
        <v>1831</v>
      </c>
      <c r="B560" s="83" t="s">
        <v>59</v>
      </c>
      <c r="C560" s="84">
        <v>59562.9</v>
      </c>
      <c r="D560" s="84">
        <v>44389.52</v>
      </c>
      <c r="E560" s="84">
        <v>39428</v>
      </c>
      <c r="F560" s="84">
        <v>31571.087600000003</v>
      </c>
      <c r="G560" s="84">
        <v>25499.57</v>
      </c>
      <c r="H560" s="84">
        <v>31571.087600000003</v>
      </c>
      <c r="I560" s="171">
        <v>2.5000000000000001E-2</v>
      </c>
      <c r="J560" s="84">
        <v>32360.315999999999</v>
      </c>
      <c r="K560" s="190">
        <v>2.4998454598694164E-2</v>
      </c>
      <c r="L560" s="84">
        <v>33169.323899999996</v>
      </c>
      <c r="M560" s="84">
        <v>33998.556997499996</v>
      </c>
      <c r="N560" s="84">
        <v>34848.520922437499</v>
      </c>
      <c r="O560" s="84">
        <v>35719.733945498439</v>
      </c>
      <c r="P560" s="103"/>
    </row>
    <row r="561" spans="1:16" x14ac:dyDescent="0.25">
      <c r="A561" s="83" t="s">
        <v>533</v>
      </c>
      <c r="B561" s="83" t="s">
        <v>110</v>
      </c>
      <c r="C561" s="84">
        <v>109719.75</v>
      </c>
      <c r="D561" s="84">
        <v>42696.4</v>
      </c>
      <c r="E561" s="84">
        <v>23628</v>
      </c>
      <c r="F561" s="84">
        <v>19059.040000000012</v>
      </c>
      <c r="G561" s="84">
        <v>15380.11</v>
      </c>
      <c r="H561" s="84">
        <v>19059.040000000012</v>
      </c>
      <c r="I561" s="171">
        <v>2.5000000000000001E-2</v>
      </c>
      <c r="J561" s="84">
        <v>19535.516</v>
      </c>
      <c r="K561" s="190">
        <v>2.4999999999999346E-2</v>
      </c>
      <c r="L561" s="84">
        <v>20023.903900000001</v>
      </c>
      <c r="M561" s="84">
        <v>20524.501497500001</v>
      </c>
      <c r="N561" s="84">
        <v>21037.614034937502</v>
      </c>
      <c r="O561" s="84">
        <v>21563.554385810938</v>
      </c>
      <c r="P561" s="103"/>
    </row>
    <row r="562" spans="1:16" x14ac:dyDescent="0.25">
      <c r="A562" s="83" t="s">
        <v>534</v>
      </c>
      <c r="B562" s="83" t="s">
        <v>112</v>
      </c>
      <c r="D562" s="84">
        <v>0</v>
      </c>
      <c r="E562" s="84">
        <v>22800</v>
      </c>
      <c r="F562" s="84">
        <v>11081.650600000003</v>
      </c>
      <c r="G562" s="84">
        <v>6877.86</v>
      </c>
      <c r="H562" s="84">
        <v>11081.650600000003</v>
      </c>
      <c r="I562" s="171">
        <v>2.5000000000000001E-2</v>
      </c>
      <c r="J562" s="84">
        <v>19535.516</v>
      </c>
      <c r="K562" s="190">
        <v>0.76287059619078723</v>
      </c>
      <c r="L562" s="84">
        <v>20023.903900000001</v>
      </c>
      <c r="M562" s="84">
        <v>20524.501497500001</v>
      </c>
      <c r="N562" s="84">
        <v>21037.614034937502</v>
      </c>
      <c r="O562" s="84">
        <v>21563.554385810938</v>
      </c>
      <c r="P562" s="103"/>
    </row>
    <row r="563" spans="1:16" x14ac:dyDescent="0.25">
      <c r="A563" s="83" t="s">
        <v>535</v>
      </c>
      <c r="B563" s="83" t="s">
        <v>770</v>
      </c>
      <c r="D563" s="84">
        <v>0</v>
      </c>
      <c r="E563" s="84">
        <v>7000</v>
      </c>
      <c r="F563" s="84">
        <v>7000</v>
      </c>
      <c r="G563" s="84">
        <v>5443.5</v>
      </c>
      <c r="H563" s="84">
        <v>7000</v>
      </c>
      <c r="I563" s="171">
        <v>2.5000000000000001E-2</v>
      </c>
      <c r="J563" s="84">
        <v>6146.1562499999991</v>
      </c>
      <c r="K563" s="190">
        <v>-0.1219776785714287</v>
      </c>
      <c r="L563" s="84">
        <v>6299.8101562499987</v>
      </c>
      <c r="M563" s="84">
        <v>6457.3054101562484</v>
      </c>
      <c r="N563" s="84">
        <v>6618.7380454101549</v>
      </c>
      <c r="O563" s="84">
        <v>6784.2064965454083</v>
      </c>
    </row>
    <row r="564" spans="1:16" x14ac:dyDescent="0.25">
      <c r="A564" s="83" t="s">
        <v>536</v>
      </c>
      <c r="B564" s="83" t="s">
        <v>6</v>
      </c>
      <c r="C564" s="84">
        <v>0</v>
      </c>
      <c r="D564" s="84">
        <v>0</v>
      </c>
      <c r="E564" s="84">
        <v>0</v>
      </c>
      <c r="F564" s="84">
        <v>0</v>
      </c>
      <c r="G564" s="84">
        <v>0</v>
      </c>
      <c r="H564" s="84">
        <v>0</v>
      </c>
      <c r="I564" s="171">
        <v>2.5000000000000001E-2</v>
      </c>
      <c r="J564" s="84">
        <v>0</v>
      </c>
      <c r="K564" s="190" t="e">
        <v>#DIV/0!</v>
      </c>
      <c r="L564" s="84">
        <v>0</v>
      </c>
      <c r="M564" s="84">
        <v>0</v>
      </c>
      <c r="N564" s="84">
        <v>0</v>
      </c>
      <c r="O564" s="84">
        <v>0</v>
      </c>
    </row>
    <row r="565" spans="1:16" x14ac:dyDescent="0.25">
      <c r="A565" s="83" t="s">
        <v>537</v>
      </c>
      <c r="B565" s="83" t="s">
        <v>8</v>
      </c>
      <c r="C565" s="84">
        <v>17789.32</v>
      </c>
      <c r="D565" s="84">
        <v>11858.51</v>
      </c>
      <c r="E565" s="84">
        <v>9200</v>
      </c>
      <c r="F565" s="84">
        <v>7432.8215999999993</v>
      </c>
      <c r="G565" s="84">
        <v>5226.8900000000003</v>
      </c>
      <c r="H565" s="84">
        <v>7432.8215999999993</v>
      </c>
      <c r="I565" s="171">
        <v>2.5000000000000001E-2</v>
      </c>
      <c r="J565" s="84">
        <v>9781</v>
      </c>
      <c r="K565" s="190">
        <v>0.31592018837099506</v>
      </c>
      <c r="L565" s="84">
        <v>10025.525</v>
      </c>
      <c r="M565" s="84">
        <v>10276.163124999999</v>
      </c>
      <c r="N565" s="84">
        <v>10533.067203124998</v>
      </c>
      <c r="O565" s="84">
        <v>10796.393883203122</v>
      </c>
    </row>
    <row r="566" spans="1:16" x14ac:dyDescent="0.25">
      <c r="A566" s="83" t="s">
        <v>538</v>
      </c>
      <c r="B566" s="83" t="s">
        <v>10</v>
      </c>
      <c r="C566" s="84">
        <v>1595.18</v>
      </c>
      <c r="D566" s="84">
        <v>760.76</v>
      </c>
      <c r="E566" s="84">
        <v>800</v>
      </c>
      <c r="F566" s="84">
        <v>577.23839999999996</v>
      </c>
      <c r="G566" s="84">
        <v>430.49</v>
      </c>
      <c r="H566" s="84">
        <v>577.23839999999996</v>
      </c>
      <c r="I566" s="171">
        <v>2.5000000000000001E-2</v>
      </c>
      <c r="J566" s="84">
        <v>794.28</v>
      </c>
      <c r="K566" s="190">
        <v>0.37599993347635924</v>
      </c>
      <c r="L566" s="84">
        <v>814.13699999999994</v>
      </c>
      <c r="M566" s="84">
        <v>834.49042499999996</v>
      </c>
      <c r="N566" s="84">
        <v>855.35268562499994</v>
      </c>
      <c r="O566" s="84">
        <v>876.73650276562489</v>
      </c>
    </row>
    <row r="567" spans="1:16" x14ac:dyDescent="0.25">
      <c r="A567" s="83" t="s">
        <v>539</v>
      </c>
      <c r="B567" s="83" t="s">
        <v>12</v>
      </c>
      <c r="C567" s="84">
        <v>13577.6</v>
      </c>
      <c r="D567" s="84">
        <v>6691.54</v>
      </c>
      <c r="E567" s="84">
        <v>5900</v>
      </c>
      <c r="F567" s="84">
        <v>4811.9865525000005</v>
      </c>
      <c r="G567" s="84">
        <v>3708.53</v>
      </c>
      <c r="H567" s="84">
        <v>4811.9865525000005</v>
      </c>
      <c r="I567" s="171">
        <v>2.5000000000000001E-2</v>
      </c>
      <c r="J567" s="84">
        <v>5935</v>
      </c>
      <c r="K567" s="190">
        <v>0.23337834286269016</v>
      </c>
      <c r="L567" s="84">
        <v>6083.375</v>
      </c>
      <c r="M567" s="84">
        <v>6235.4593750000004</v>
      </c>
      <c r="N567" s="84">
        <v>6391.3458593750001</v>
      </c>
      <c r="O567" s="84">
        <v>6551.1295058593751</v>
      </c>
    </row>
    <row r="568" spans="1:16" x14ac:dyDescent="0.25">
      <c r="A568" s="83" t="s">
        <v>540</v>
      </c>
      <c r="B568" s="83" t="s">
        <v>461</v>
      </c>
      <c r="C568" s="84">
        <v>1120</v>
      </c>
      <c r="D568" s="84">
        <v>630</v>
      </c>
      <c r="E568" s="84">
        <v>0</v>
      </c>
      <c r="F568" s="84">
        <v>0</v>
      </c>
      <c r="G568" s="84">
        <v>0</v>
      </c>
      <c r="H568" s="84">
        <v>0</v>
      </c>
      <c r="I568" s="171">
        <v>2.5000000000000001E-2</v>
      </c>
      <c r="J568" s="84">
        <v>0</v>
      </c>
      <c r="K568" s="190" t="e">
        <v>#DIV/0!</v>
      </c>
      <c r="L568" s="84">
        <v>0</v>
      </c>
      <c r="M568" s="84">
        <v>0</v>
      </c>
      <c r="N568" s="84">
        <v>0</v>
      </c>
      <c r="O568" s="84">
        <v>0</v>
      </c>
    </row>
    <row r="569" spans="1:16" x14ac:dyDescent="0.25">
      <c r="A569" s="83" t="s">
        <v>541</v>
      </c>
      <c r="B569" s="83" t="s">
        <v>162</v>
      </c>
      <c r="C569" s="84">
        <v>13271.99</v>
      </c>
      <c r="D569" s="84">
        <v>6815.23</v>
      </c>
      <c r="E569" s="84">
        <v>3500</v>
      </c>
      <c r="F569" s="84">
        <v>1190.0067999999997</v>
      </c>
      <c r="G569" s="84">
        <v>1083.18</v>
      </c>
      <c r="H569" s="84">
        <v>1190.0067999999997</v>
      </c>
      <c r="I569" s="171">
        <v>2.5000000000000001E-2</v>
      </c>
      <c r="J569" s="84">
        <v>2000</v>
      </c>
      <c r="K569" s="190">
        <v>0.68066266512090567</v>
      </c>
      <c r="L569" s="84">
        <v>2050</v>
      </c>
      <c r="M569" s="84">
        <v>2101.25</v>
      </c>
      <c r="N569" s="84">
        <v>2153.78125</v>
      </c>
      <c r="O569" s="84">
        <v>2207.6257812499998</v>
      </c>
    </row>
    <row r="570" spans="1:16" x14ac:dyDescent="0.25">
      <c r="A570" s="83" t="s">
        <v>545</v>
      </c>
      <c r="B570" s="83" t="s">
        <v>14</v>
      </c>
      <c r="C570" s="84">
        <v>22.58</v>
      </c>
      <c r="D570" s="84">
        <v>697.55</v>
      </c>
      <c r="E570" s="84">
        <v>1200</v>
      </c>
      <c r="F570" s="84">
        <v>1200</v>
      </c>
      <c r="G570" s="84">
        <v>221.3</v>
      </c>
      <c r="H570" s="84">
        <v>265.56000000000006</v>
      </c>
      <c r="I570" s="171">
        <v>2.5000000000000001E-2</v>
      </c>
      <c r="J570" s="84">
        <v>0</v>
      </c>
      <c r="K570" s="190">
        <v>-1</v>
      </c>
      <c r="L570" s="84">
        <v>0</v>
      </c>
      <c r="M570" s="84">
        <v>0</v>
      </c>
      <c r="N570" s="84">
        <v>0</v>
      </c>
      <c r="O570" s="84">
        <v>0</v>
      </c>
    </row>
    <row r="571" spans="1:16" x14ac:dyDescent="0.25">
      <c r="A571" s="83" t="s">
        <v>546</v>
      </c>
      <c r="B571" s="83" t="s">
        <v>121</v>
      </c>
      <c r="C571" s="84">
        <v>3620.2</v>
      </c>
      <c r="D571" s="84">
        <v>628.76</v>
      </c>
      <c r="E571" s="84">
        <v>2000</v>
      </c>
      <c r="F571" s="84">
        <v>2000</v>
      </c>
      <c r="G571" s="84">
        <v>406.13</v>
      </c>
      <c r="H571" s="84">
        <v>487.35599999999999</v>
      </c>
      <c r="I571" s="171">
        <v>2.5000000000000001E-2</v>
      </c>
      <c r="J571" s="84">
        <v>2000</v>
      </c>
      <c r="K571" s="190">
        <v>3.1037762949466101</v>
      </c>
      <c r="L571" s="84">
        <v>2000</v>
      </c>
      <c r="M571" s="84">
        <v>2000</v>
      </c>
      <c r="N571" s="84">
        <v>2000</v>
      </c>
      <c r="O571" s="84">
        <v>2000</v>
      </c>
    </row>
    <row r="572" spans="1:16" x14ac:dyDescent="0.25">
      <c r="A572" s="83" t="s">
        <v>547</v>
      </c>
      <c r="B572" s="83" t="s">
        <v>169</v>
      </c>
      <c r="C572" s="84">
        <v>4423.6499999999996</v>
      </c>
      <c r="D572" s="84">
        <v>3461.4</v>
      </c>
      <c r="E572" s="84">
        <v>3000</v>
      </c>
      <c r="F572" s="84">
        <v>3000</v>
      </c>
      <c r="G572" s="84">
        <v>3058.45</v>
      </c>
      <c r="H572" s="84">
        <v>3670.1399999999994</v>
      </c>
      <c r="I572" s="171">
        <v>2.5000000000000001E-2</v>
      </c>
      <c r="J572" s="84">
        <v>3000</v>
      </c>
      <c r="K572" s="190">
        <v>-0.18259248965979485</v>
      </c>
      <c r="L572" s="84">
        <v>3000</v>
      </c>
      <c r="M572" s="84">
        <v>3000</v>
      </c>
      <c r="N572" s="84">
        <v>3000</v>
      </c>
      <c r="O572" s="84">
        <v>3000</v>
      </c>
    </row>
    <row r="573" spans="1:16" x14ac:dyDescent="0.25">
      <c r="A573" s="83" t="s">
        <v>548</v>
      </c>
      <c r="B573" s="83" t="s">
        <v>1976</v>
      </c>
      <c r="C573" s="84">
        <v>7478.6</v>
      </c>
      <c r="D573" s="84">
        <v>5236.82</v>
      </c>
      <c r="E573" s="84">
        <v>9000</v>
      </c>
      <c r="F573" s="84">
        <v>9000</v>
      </c>
      <c r="G573" s="84">
        <v>5226.6400000000003</v>
      </c>
      <c r="H573" s="84">
        <v>6271.9679999999998</v>
      </c>
      <c r="I573" s="171">
        <v>2.5000000000000001E-2</v>
      </c>
      <c r="J573" s="84">
        <v>9000</v>
      </c>
      <c r="K573" s="190">
        <v>0.43495630079745307</v>
      </c>
      <c r="L573" s="84">
        <v>9000</v>
      </c>
      <c r="M573" s="84">
        <v>9000</v>
      </c>
      <c r="N573" s="84">
        <v>9000</v>
      </c>
      <c r="O573" s="84">
        <v>9000</v>
      </c>
    </row>
    <row r="574" spans="1:16" x14ac:dyDescent="0.25">
      <c r="A574" s="83" t="s">
        <v>1860</v>
      </c>
      <c r="B574" s="83" t="s">
        <v>1977</v>
      </c>
      <c r="C574" s="84">
        <v>1758.94</v>
      </c>
      <c r="D574" s="84">
        <v>5257.31</v>
      </c>
      <c r="E574" s="84">
        <v>5500</v>
      </c>
      <c r="F574" s="84">
        <v>5500</v>
      </c>
      <c r="G574" s="84">
        <v>1849.2</v>
      </c>
      <c r="H574" s="84">
        <v>2219.04</v>
      </c>
      <c r="J574" s="84">
        <v>8500</v>
      </c>
      <c r="K574" s="190">
        <v>2.8304852548849952</v>
      </c>
      <c r="L574" s="84">
        <v>8500</v>
      </c>
      <c r="M574" s="84">
        <v>8500</v>
      </c>
      <c r="N574" s="84">
        <v>8500</v>
      </c>
      <c r="O574" s="84">
        <v>8500</v>
      </c>
    </row>
    <row r="575" spans="1:16" x14ac:dyDescent="0.25">
      <c r="A575" s="83" t="s">
        <v>549</v>
      </c>
      <c r="B575" s="83" t="s">
        <v>264</v>
      </c>
      <c r="C575" s="84">
        <v>0</v>
      </c>
      <c r="D575" s="84">
        <v>504.53</v>
      </c>
      <c r="E575" s="84">
        <v>0</v>
      </c>
      <c r="F575" s="84">
        <v>0</v>
      </c>
      <c r="G575" s="84">
        <v>0</v>
      </c>
      <c r="H575" s="84">
        <v>0</v>
      </c>
      <c r="I575" s="171">
        <v>2.5000000000000001E-2</v>
      </c>
      <c r="K575" s="190" t="e">
        <v>#DIV/0!</v>
      </c>
    </row>
    <row r="576" spans="1:16" x14ac:dyDescent="0.25">
      <c r="A576" s="83" t="s">
        <v>550</v>
      </c>
      <c r="B576" s="83" t="s">
        <v>268</v>
      </c>
      <c r="C576" s="84">
        <v>361.79</v>
      </c>
      <c r="D576" s="84">
        <v>0</v>
      </c>
      <c r="E576" s="84">
        <v>500</v>
      </c>
      <c r="F576" s="84">
        <v>500</v>
      </c>
      <c r="G576" s="84">
        <v>389</v>
      </c>
      <c r="H576" s="84">
        <v>466.79999999999995</v>
      </c>
      <c r="I576" s="171">
        <v>2.5000000000000001E-2</v>
      </c>
      <c r="J576" s="84">
        <v>500</v>
      </c>
      <c r="K576" s="190">
        <v>7.1122536418166349E-2</v>
      </c>
      <c r="L576" s="84">
        <v>500</v>
      </c>
      <c r="M576" s="84">
        <v>500</v>
      </c>
      <c r="N576" s="84">
        <v>500</v>
      </c>
      <c r="O576" s="84">
        <v>500</v>
      </c>
    </row>
    <row r="577" spans="1:15" x14ac:dyDescent="0.25">
      <c r="A577" s="83" t="s">
        <v>1985</v>
      </c>
      <c r="B577" s="83" t="s">
        <v>567</v>
      </c>
      <c r="C577" s="84">
        <v>0</v>
      </c>
      <c r="D577" s="84">
        <v>0</v>
      </c>
      <c r="E577" s="84">
        <v>10000</v>
      </c>
      <c r="F577" s="84">
        <v>10000</v>
      </c>
      <c r="G577" s="84">
        <v>7110</v>
      </c>
      <c r="H577" s="84">
        <v>8532</v>
      </c>
      <c r="I577" s="171">
        <v>2.5000000000000001E-2</v>
      </c>
      <c r="J577" s="84">
        <v>0</v>
      </c>
      <c r="K577" s="190">
        <v>-1</v>
      </c>
      <c r="L577" s="84">
        <v>0</v>
      </c>
      <c r="M577" s="84">
        <v>0</v>
      </c>
      <c r="N577" s="84">
        <v>0</v>
      </c>
      <c r="O577" s="84">
        <v>0</v>
      </c>
    </row>
    <row r="578" spans="1:15" x14ac:dyDescent="0.25">
      <c r="A578" s="83" t="s">
        <v>1986</v>
      </c>
      <c r="B578" s="83" t="s">
        <v>106</v>
      </c>
      <c r="C578" s="84">
        <v>0</v>
      </c>
      <c r="D578" s="84">
        <v>0</v>
      </c>
      <c r="E578" s="84">
        <v>3500</v>
      </c>
      <c r="F578" s="84">
        <v>3500</v>
      </c>
      <c r="G578" s="84">
        <v>0</v>
      </c>
      <c r="H578" s="84">
        <v>0</v>
      </c>
      <c r="I578" s="171">
        <v>2.5000000000000001E-2</v>
      </c>
      <c r="J578" s="84">
        <v>0</v>
      </c>
      <c r="K578" s="190" t="e">
        <v>#DIV/0!</v>
      </c>
      <c r="L578" s="84">
        <v>0</v>
      </c>
      <c r="M578" s="84">
        <v>0</v>
      </c>
      <c r="N578" s="84">
        <v>0</v>
      </c>
      <c r="O578" s="84">
        <v>0</v>
      </c>
    </row>
    <row r="579" spans="1:15" x14ac:dyDescent="0.25">
      <c r="A579" s="83" t="s">
        <v>1883</v>
      </c>
      <c r="B579" s="83" t="s">
        <v>75</v>
      </c>
      <c r="C579" s="84">
        <v>0</v>
      </c>
      <c r="D579" s="84">
        <v>0</v>
      </c>
      <c r="E579" s="84">
        <v>700</v>
      </c>
      <c r="F579" s="84">
        <v>700</v>
      </c>
      <c r="G579" s="84">
        <v>492.2</v>
      </c>
      <c r="H579" s="84">
        <v>590.64</v>
      </c>
      <c r="I579" s="171">
        <v>2.5000000000000001E-2</v>
      </c>
      <c r="J579" s="84">
        <v>0</v>
      </c>
      <c r="K579" s="190">
        <v>-1</v>
      </c>
      <c r="L579" s="84">
        <v>0</v>
      </c>
      <c r="M579" s="84">
        <v>0</v>
      </c>
      <c r="N579" s="84">
        <v>0</v>
      </c>
      <c r="O579" s="84">
        <v>0</v>
      </c>
    </row>
    <row r="580" spans="1:15" x14ac:dyDescent="0.25">
      <c r="A580" s="83" t="s">
        <v>551</v>
      </c>
      <c r="B580" s="83" t="s">
        <v>18</v>
      </c>
      <c r="C580" s="84">
        <v>1213.31</v>
      </c>
      <c r="D580" s="84">
        <v>988.57</v>
      </c>
      <c r="E580" s="84">
        <v>0</v>
      </c>
      <c r="F580" s="84">
        <v>0</v>
      </c>
      <c r="G580" s="84">
        <v>0</v>
      </c>
      <c r="H580" s="84">
        <v>0</v>
      </c>
      <c r="I580" s="171">
        <v>2.5000000000000001E-2</v>
      </c>
      <c r="J580" s="84">
        <v>0</v>
      </c>
      <c r="K580" s="190" t="e">
        <v>#DIV/0!</v>
      </c>
      <c r="L580" s="84">
        <v>0</v>
      </c>
      <c r="M580" s="84">
        <v>0</v>
      </c>
      <c r="N580" s="84">
        <v>0</v>
      </c>
      <c r="O580" s="84">
        <v>0</v>
      </c>
    </row>
    <row r="581" spans="1:15" x14ac:dyDescent="0.25">
      <c r="A581" s="83" t="s">
        <v>1869</v>
      </c>
      <c r="B581" s="83" t="s">
        <v>135</v>
      </c>
      <c r="C581" s="84">
        <v>0</v>
      </c>
      <c r="D581" s="84">
        <v>441.45</v>
      </c>
      <c r="E581" s="84">
        <v>250</v>
      </c>
      <c r="F581" s="84">
        <v>250</v>
      </c>
      <c r="G581" s="84">
        <v>501.36</v>
      </c>
      <c r="H581" s="84">
        <v>601.63200000000006</v>
      </c>
      <c r="J581" s="84">
        <v>0</v>
      </c>
      <c r="K581" s="190">
        <v>-1</v>
      </c>
      <c r="L581" s="84">
        <v>0</v>
      </c>
      <c r="M581" s="84">
        <v>0</v>
      </c>
      <c r="N581" s="84">
        <v>0</v>
      </c>
      <c r="O581" s="84">
        <v>0</v>
      </c>
    </row>
    <row r="582" spans="1:15" x14ac:dyDescent="0.25">
      <c r="A582" s="83" t="s">
        <v>1870</v>
      </c>
      <c r="B582" s="83" t="s">
        <v>80</v>
      </c>
      <c r="C582" s="84">
        <v>0</v>
      </c>
      <c r="E582" s="84">
        <v>500</v>
      </c>
      <c r="F582" s="84">
        <v>500</v>
      </c>
      <c r="G582" s="84">
        <v>179.95</v>
      </c>
      <c r="H582" s="84">
        <v>215.93999999999997</v>
      </c>
      <c r="J582" s="84">
        <v>0</v>
      </c>
      <c r="K582" s="190">
        <v>-1</v>
      </c>
      <c r="L582" s="84">
        <v>0</v>
      </c>
      <c r="M582" s="84">
        <v>0</v>
      </c>
      <c r="N582" s="84">
        <v>0</v>
      </c>
      <c r="O582" s="84">
        <v>0</v>
      </c>
    </row>
    <row r="583" spans="1:15" x14ac:dyDescent="0.25">
      <c r="A583" s="83" t="s">
        <v>552</v>
      </c>
      <c r="B583" s="83" t="s">
        <v>24</v>
      </c>
      <c r="C583" s="84">
        <v>8432.34</v>
      </c>
      <c r="D583" s="84">
        <v>3778.28</v>
      </c>
      <c r="E583" s="84">
        <v>0</v>
      </c>
      <c r="F583" s="84">
        <v>0</v>
      </c>
      <c r="G583" s="84">
        <v>0</v>
      </c>
      <c r="H583" s="84">
        <v>0</v>
      </c>
      <c r="I583" s="171">
        <v>2.5000000000000001E-2</v>
      </c>
      <c r="J583" s="84">
        <v>0</v>
      </c>
      <c r="K583" s="190" t="e">
        <v>#DIV/0!</v>
      </c>
      <c r="L583" s="84">
        <v>0</v>
      </c>
      <c r="M583" s="84">
        <v>0</v>
      </c>
      <c r="N583" s="84">
        <v>0</v>
      </c>
      <c r="O583" s="84">
        <v>0</v>
      </c>
    </row>
    <row r="584" spans="1:15" x14ac:dyDescent="0.25">
      <c r="A584" s="83" t="s">
        <v>553</v>
      </c>
      <c r="B584" s="83" t="s">
        <v>175</v>
      </c>
      <c r="C584" s="84">
        <v>5160.01</v>
      </c>
      <c r="D584" s="84">
        <v>5119.4799999999996</v>
      </c>
      <c r="E584" s="84">
        <v>0</v>
      </c>
      <c r="F584" s="84">
        <v>0</v>
      </c>
      <c r="G584" s="84">
        <v>0</v>
      </c>
      <c r="H584" s="84">
        <v>0</v>
      </c>
      <c r="I584" s="171">
        <v>2.5000000000000001E-2</v>
      </c>
      <c r="J584" s="84">
        <v>0</v>
      </c>
      <c r="K584" s="190" t="e">
        <v>#DIV/0!</v>
      </c>
      <c r="L584" s="84">
        <v>0</v>
      </c>
      <c r="M584" s="84">
        <v>0</v>
      </c>
      <c r="N584" s="84">
        <v>0</v>
      </c>
      <c r="O584" s="84">
        <v>0</v>
      </c>
    </row>
    <row r="585" spans="1:15" x14ac:dyDescent="0.25">
      <c r="A585" s="83" t="s">
        <v>554</v>
      </c>
      <c r="B585" s="83" t="s">
        <v>555</v>
      </c>
      <c r="C585" s="84">
        <v>0</v>
      </c>
      <c r="D585" s="84">
        <v>0</v>
      </c>
      <c r="E585" s="84">
        <v>0</v>
      </c>
      <c r="F585" s="84">
        <v>0</v>
      </c>
      <c r="G585" s="84">
        <v>0</v>
      </c>
      <c r="H585" s="84">
        <v>0</v>
      </c>
      <c r="I585" s="171">
        <v>2.5000000000000001E-2</v>
      </c>
      <c r="J585" s="84">
        <v>0</v>
      </c>
      <c r="K585" s="190" t="e">
        <v>#DIV/0!</v>
      </c>
      <c r="L585" s="84">
        <v>0</v>
      </c>
      <c r="M585" s="84">
        <v>0</v>
      </c>
      <c r="N585" s="84">
        <v>0</v>
      </c>
      <c r="O585" s="84">
        <v>0</v>
      </c>
    </row>
    <row r="586" spans="1:15" x14ac:dyDescent="0.25">
      <c r="A586" s="83" t="s">
        <v>1861</v>
      </c>
      <c r="B586" s="83" t="s">
        <v>1862</v>
      </c>
      <c r="C586" s="84">
        <v>0</v>
      </c>
      <c r="D586" s="84">
        <v>0</v>
      </c>
      <c r="E586" s="84">
        <v>10000</v>
      </c>
      <c r="F586" s="84">
        <v>10000</v>
      </c>
      <c r="G586" s="84">
        <v>5909.39</v>
      </c>
      <c r="H586" s="84">
        <v>7091.2680000000009</v>
      </c>
      <c r="J586" s="84">
        <v>0</v>
      </c>
      <c r="K586" s="190">
        <v>-1</v>
      </c>
      <c r="L586" s="84">
        <v>0</v>
      </c>
      <c r="M586" s="84">
        <v>0</v>
      </c>
      <c r="N586" s="84">
        <v>0</v>
      </c>
      <c r="O586" s="84">
        <v>0</v>
      </c>
    </row>
    <row r="587" spans="1:15" x14ac:dyDescent="0.25">
      <c r="A587" s="83" t="s">
        <v>556</v>
      </c>
      <c r="B587" s="83" t="s">
        <v>557</v>
      </c>
      <c r="C587" s="84">
        <v>1993.4</v>
      </c>
      <c r="D587" s="84">
        <v>4508.0600000000004</v>
      </c>
      <c r="E587" s="84">
        <v>5000</v>
      </c>
      <c r="F587" s="84">
        <v>5000</v>
      </c>
      <c r="G587" s="84">
        <v>1378.78</v>
      </c>
      <c r="H587" s="84">
        <v>1654.5359999999998</v>
      </c>
      <c r="I587" s="171">
        <v>2.5000000000000001E-2</v>
      </c>
      <c r="J587" s="84">
        <v>5000</v>
      </c>
      <c r="K587" s="190">
        <v>2.0219952905225393</v>
      </c>
      <c r="L587" s="84">
        <v>5000</v>
      </c>
      <c r="M587" s="84">
        <v>5000</v>
      </c>
      <c r="N587" s="84">
        <v>5000</v>
      </c>
      <c r="O587" s="84">
        <v>5000</v>
      </c>
    </row>
    <row r="588" spans="1:15" x14ac:dyDescent="0.25">
      <c r="A588" s="83" t="s">
        <v>558</v>
      </c>
      <c r="B588" s="83" t="s">
        <v>179</v>
      </c>
      <c r="C588" s="84">
        <v>5098.72</v>
      </c>
      <c r="D588" s="84">
        <v>642.11</v>
      </c>
      <c r="E588" s="84">
        <v>5000</v>
      </c>
      <c r="F588" s="84">
        <v>5000</v>
      </c>
      <c r="G588" s="84">
        <v>4250.79</v>
      </c>
      <c r="H588" s="84">
        <v>5100.9480000000003</v>
      </c>
      <c r="I588" s="171">
        <v>2.5000000000000001E-2</v>
      </c>
      <c r="J588" s="84">
        <v>5000</v>
      </c>
      <c r="K588" s="190">
        <v>-1.9790046869719181E-2</v>
      </c>
      <c r="L588" s="84">
        <v>5000</v>
      </c>
      <c r="M588" s="84">
        <v>5000</v>
      </c>
      <c r="N588" s="84">
        <v>5000</v>
      </c>
      <c r="O588" s="84">
        <v>5000</v>
      </c>
    </row>
    <row r="589" spans="1:15" x14ac:dyDescent="0.25">
      <c r="A589" s="83" t="s">
        <v>1863</v>
      </c>
      <c r="B589" s="83" t="s">
        <v>571</v>
      </c>
      <c r="C589" s="84">
        <v>0</v>
      </c>
      <c r="D589" s="84">
        <v>0</v>
      </c>
      <c r="E589" s="84">
        <v>18000</v>
      </c>
      <c r="F589" s="84">
        <v>18000</v>
      </c>
      <c r="G589" s="84">
        <v>4641.2299999999996</v>
      </c>
      <c r="H589" s="84">
        <v>5569.4759999999987</v>
      </c>
      <c r="J589" s="84">
        <v>0</v>
      </c>
      <c r="K589" s="190">
        <v>-1</v>
      </c>
      <c r="L589" s="84">
        <v>0</v>
      </c>
      <c r="M589" s="84">
        <v>0</v>
      </c>
      <c r="N589" s="84">
        <v>0</v>
      </c>
      <c r="O589" s="84">
        <v>0</v>
      </c>
    </row>
    <row r="590" spans="1:15" x14ac:dyDescent="0.25">
      <c r="A590" s="83" t="s">
        <v>1864</v>
      </c>
      <c r="B590" s="83" t="s">
        <v>1865</v>
      </c>
      <c r="C590" s="84">
        <v>0</v>
      </c>
      <c r="D590" s="84">
        <v>0</v>
      </c>
      <c r="E590" s="84">
        <v>5000</v>
      </c>
      <c r="F590" s="84">
        <v>5000</v>
      </c>
      <c r="G590" s="84">
        <v>0</v>
      </c>
      <c r="H590" s="84">
        <v>0</v>
      </c>
      <c r="J590" s="84">
        <v>0</v>
      </c>
      <c r="K590" s="190" t="e">
        <v>#DIV/0!</v>
      </c>
      <c r="L590" s="84">
        <v>0</v>
      </c>
      <c r="M590" s="84">
        <v>0</v>
      </c>
      <c r="N590" s="84">
        <v>0</v>
      </c>
      <c r="O590" s="84">
        <v>0</v>
      </c>
    </row>
    <row r="591" spans="1:15" x14ac:dyDescent="0.25">
      <c r="A591" s="83" t="s">
        <v>1866</v>
      </c>
      <c r="B591" s="83" t="s">
        <v>183</v>
      </c>
      <c r="C591" s="84">
        <v>0</v>
      </c>
      <c r="D591" s="84">
        <v>0</v>
      </c>
      <c r="E591" s="84">
        <v>10500</v>
      </c>
      <c r="F591" s="84">
        <v>10500</v>
      </c>
      <c r="G591" s="84">
        <v>11396.96</v>
      </c>
      <c r="H591" s="84">
        <v>13676.351999999999</v>
      </c>
      <c r="J591" s="84">
        <v>0</v>
      </c>
      <c r="K591" s="190">
        <v>-1</v>
      </c>
      <c r="L591" s="84">
        <v>0</v>
      </c>
      <c r="M591" s="84">
        <v>0</v>
      </c>
      <c r="N591" s="84">
        <v>0</v>
      </c>
      <c r="O591" s="84">
        <v>0</v>
      </c>
    </row>
    <row r="592" spans="1:15" x14ac:dyDescent="0.25">
      <c r="A592" s="83" t="s">
        <v>560</v>
      </c>
      <c r="B592" s="83" t="s">
        <v>50</v>
      </c>
      <c r="C592" s="84">
        <v>5137</v>
      </c>
      <c r="D592" s="84">
        <v>6498.52</v>
      </c>
      <c r="E592" s="84">
        <v>18000</v>
      </c>
      <c r="F592" s="84">
        <v>18000</v>
      </c>
      <c r="G592" s="189">
        <v>4072</v>
      </c>
      <c r="H592" s="84">
        <v>4886.3999999999996</v>
      </c>
      <c r="I592" s="171">
        <v>2.5000000000000001E-2</v>
      </c>
      <c r="J592" s="189">
        <v>5000</v>
      </c>
      <c r="K592" s="190">
        <v>2.3248199083169691E-2</v>
      </c>
      <c r="L592" s="84">
        <v>5000</v>
      </c>
      <c r="M592" s="84">
        <v>5000</v>
      </c>
      <c r="N592" s="84">
        <v>5000</v>
      </c>
      <c r="O592" s="84">
        <v>5000</v>
      </c>
    </row>
    <row r="593" spans="1:15" x14ac:dyDescent="0.25">
      <c r="A593" s="83" t="s">
        <v>561</v>
      </c>
      <c r="B593" s="83" t="s">
        <v>576</v>
      </c>
      <c r="C593" s="84">
        <v>1769.28</v>
      </c>
      <c r="D593" s="84">
        <v>1375</v>
      </c>
      <c r="E593" s="84">
        <v>5500</v>
      </c>
      <c r="F593" s="84">
        <v>5500</v>
      </c>
      <c r="G593" s="84">
        <v>9531.67</v>
      </c>
      <c r="H593" s="84">
        <v>11438.004000000001</v>
      </c>
      <c r="I593" s="171">
        <v>2.5000000000000001E-2</v>
      </c>
      <c r="J593" s="84">
        <v>12500</v>
      </c>
      <c r="K593" s="190">
        <v>9.2848017888435705E-2</v>
      </c>
      <c r="L593" s="84">
        <v>12500</v>
      </c>
      <c r="M593" s="84">
        <v>12500</v>
      </c>
      <c r="N593" s="84">
        <v>12500</v>
      </c>
      <c r="O593" s="84">
        <v>12500</v>
      </c>
    </row>
    <row r="594" spans="1:15" x14ac:dyDescent="0.25">
      <c r="A594" s="83" t="s">
        <v>1982</v>
      </c>
      <c r="B594" s="83" t="s">
        <v>573</v>
      </c>
      <c r="C594" s="84">
        <v>0</v>
      </c>
      <c r="D594" s="84">
        <v>0</v>
      </c>
      <c r="E594" s="84">
        <v>2500</v>
      </c>
      <c r="F594" s="84">
        <v>2500</v>
      </c>
      <c r="G594" s="84">
        <v>0</v>
      </c>
      <c r="H594" s="84">
        <v>0</v>
      </c>
      <c r="I594" s="171">
        <v>2.5000000000000001E-2</v>
      </c>
      <c r="J594" s="84">
        <v>2500</v>
      </c>
      <c r="K594" s="190" t="e">
        <v>#DIV/0!</v>
      </c>
      <c r="L594" s="84">
        <v>2500</v>
      </c>
      <c r="M594" s="84">
        <v>2500</v>
      </c>
      <c r="N594" s="84">
        <v>2500</v>
      </c>
      <c r="O594" s="84">
        <v>2500</v>
      </c>
    </row>
    <row r="595" spans="1:15" x14ac:dyDescent="0.25">
      <c r="A595" s="83" t="s">
        <v>562</v>
      </c>
      <c r="B595" s="83" t="s">
        <v>563</v>
      </c>
      <c r="C595" s="84">
        <v>32592.5</v>
      </c>
      <c r="D595" s="84">
        <v>32999.96</v>
      </c>
      <c r="E595" s="84">
        <v>33825</v>
      </c>
      <c r="F595" s="84">
        <v>33825</v>
      </c>
      <c r="G595" s="84">
        <v>22326.28</v>
      </c>
      <c r="H595" s="84">
        <v>26791.535999999996</v>
      </c>
      <c r="I595" s="171">
        <v>2.5000000000000001E-2</v>
      </c>
      <c r="J595" s="84">
        <v>33825</v>
      </c>
      <c r="K595" s="190">
        <v>0.26252559763650746</v>
      </c>
      <c r="L595" s="84">
        <v>33825</v>
      </c>
      <c r="M595" s="84">
        <v>33825</v>
      </c>
      <c r="N595" s="84">
        <v>33825</v>
      </c>
      <c r="O595" s="84">
        <v>33825</v>
      </c>
    </row>
    <row r="596" spans="1:15" x14ac:dyDescent="0.25">
      <c r="A596" s="83" t="s">
        <v>1983</v>
      </c>
      <c r="B596" s="83" t="s">
        <v>577</v>
      </c>
      <c r="C596" s="84">
        <v>3439.37</v>
      </c>
      <c r="D596" s="84">
        <v>2758.65</v>
      </c>
      <c r="E596" s="84">
        <v>5000</v>
      </c>
      <c r="F596" s="84">
        <v>5000</v>
      </c>
      <c r="G596" s="84">
        <v>6950</v>
      </c>
      <c r="H596" s="84">
        <v>8340</v>
      </c>
      <c r="I596" s="171">
        <v>2.5000000000000001E-2</v>
      </c>
      <c r="J596" s="84">
        <v>8000</v>
      </c>
      <c r="K596" s="190">
        <v>-4.0767386091127102E-2</v>
      </c>
      <c r="L596" s="84">
        <v>8000</v>
      </c>
      <c r="M596" s="84">
        <v>8000</v>
      </c>
      <c r="N596" s="84">
        <v>8000</v>
      </c>
      <c r="O596" s="84">
        <v>8000</v>
      </c>
    </row>
    <row r="597" spans="1:15" x14ac:dyDescent="0.25">
      <c r="A597" s="83" t="s">
        <v>564</v>
      </c>
      <c r="B597" s="83" t="s">
        <v>30</v>
      </c>
      <c r="C597" s="84">
        <v>664.69</v>
      </c>
      <c r="D597" s="84">
        <v>120</v>
      </c>
      <c r="E597" s="84">
        <v>1000</v>
      </c>
      <c r="F597" s="84">
        <v>1000</v>
      </c>
      <c r="G597" s="84">
        <v>0</v>
      </c>
      <c r="H597" s="84">
        <v>0</v>
      </c>
      <c r="I597" s="171">
        <v>2.5000000000000001E-2</v>
      </c>
      <c r="J597" s="84">
        <v>2500</v>
      </c>
      <c r="K597" s="190" t="e">
        <v>#DIV/0!</v>
      </c>
      <c r="L597" s="84">
        <v>2500</v>
      </c>
      <c r="M597" s="84">
        <v>2500</v>
      </c>
      <c r="N597" s="84">
        <v>2500</v>
      </c>
      <c r="O597" s="84">
        <v>2500</v>
      </c>
    </row>
    <row r="598" spans="1:15" x14ac:dyDescent="0.25">
      <c r="A598" s="83" t="s">
        <v>565</v>
      </c>
      <c r="B598" s="83" t="s">
        <v>32</v>
      </c>
      <c r="C598" s="84">
        <v>0</v>
      </c>
      <c r="D598" s="84">
        <v>456.46</v>
      </c>
      <c r="E598" s="84">
        <v>0</v>
      </c>
      <c r="F598" s="84">
        <v>0</v>
      </c>
      <c r="G598" s="84">
        <v>0</v>
      </c>
      <c r="H598" s="84">
        <v>0</v>
      </c>
      <c r="I598" s="84">
        <v>0</v>
      </c>
      <c r="J598" s="84">
        <v>0</v>
      </c>
      <c r="K598" s="190" t="e">
        <v>#DIV/0!</v>
      </c>
      <c r="L598" s="84">
        <v>0</v>
      </c>
      <c r="M598" s="84">
        <v>0</v>
      </c>
      <c r="N598" s="84">
        <v>0</v>
      </c>
      <c r="O598" s="84">
        <v>0</v>
      </c>
    </row>
    <row r="599" spans="1:15" x14ac:dyDescent="0.25">
      <c r="A599" s="83" t="s">
        <v>1867</v>
      </c>
      <c r="B599" s="83" t="s">
        <v>1978</v>
      </c>
      <c r="C599" s="84">
        <v>0</v>
      </c>
      <c r="D599" s="84">
        <v>0</v>
      </c>
      <c r="E599" s="84">
        <v>24000</v>
      </c>
      <c r="F599" s="84">
        <v>24000</v>
      </c>
      <c r="G599" s="84">
        <v>19084</v>
      </c>
      <c r="H599" s="84">
        <v>22900.800000000003</v>
      </c>
      <c r="J599" s="84">
        <v>20000</v>
      </c>
      <c r="K599" s="190">
        <v>-0.12666806399776437</v>
      </c>
      <c r="L599" s="84">
        <v>20000</v>
      </c>
      <c r="M599" s="84">
        <v>20000</v>
      </c>
      <c r="N599" s="84">
        <v>20000</v>
      </c>
      <c r="O599" s="84">
        <v>20000</v>
      </c>
    </row>
    <row r="600" spans="1:15" x14ac:dyDescent="0.25">
      <c r="A600" s="83" t="s">
        <v>1868</v>
      </c>
      <c r="B600" s="83" t="s">
        <v>1979</v>
      </c>
      <c r="C600" s="84">
        <v>0</v>
      </c>
      <c r="D600" s="84">
        <v>0</v>
      </c>
      <c r="E600" s="84">
        <v>20000</v>
      </c>
      <c r="F600" s="84">
        <v>20000</v>
      </c>
      <c r="G600" s="84">
        <v>8367.16</v>
      </c>
      <c r="H600" s="84">
        <v>10040.592000000001</v>
      </c>
      <c r="J600" s="84">
        <v>20000</v>
      </c>
      <c r="K600" s="190">
        <v>0.99191442098234839</v>
      </c>
      <c r="L600" s="84">
        <v>20000</v>
      </c>
      <c r="M600" s="84">
        <v>20000</v>
      </c>
      <c r="N600" s="84">
        <v>20000</v>
      </c>
      <c r="O600" s="84">
        <v>20000</v>
      </c>
    </row>
    <row r="601" spans="1:15" x14ac:dyDescent="0.25">
      <c r="A601" s="172"/>
      <c r="B601" s="172" t="s">
        <v>33</v>
      </c>
      <c r="C601" s="175">
        <v>299803.12</v>
      </c>
      <c r="D601" s="175">
        <v>189314.86999999994</v>
      </c>
      <c r="E601" s="175">
        <v>311731</v>
      </c>
      <c r="F601" s="175">
        <v>282198.83155250002</v>
      </c>
      <c r="G601" s="175">
        <v>180992.61999999997</v>
      </c>
      <c r="H601" s="175">
        <v>223534.81955249998</v>
      </c>
      <c r="I601" s="175">
        <v>0.77500000000000036</v>
      </c>
      <c r="J601" s="175">
        <v>233412.78425</v>
      </c>
      <c r="K601" s="175" t="e">
        <v>#DIV/0!</v>
      </c>
      <c r="L601" s="175">
        <v>235814.97885625</v>
      </c>
      <c r="M601" s="175">
        <v>238277.22832765625</v>
      </c>
      <c r="N601" s="175">
        <v>240801.03403584764</v>
      </c>
      <c r="O601" s="175">
        <v>243387.93488674384</v>
      </c>
    </row>
    <row r="602" spans="1:15" x14ac:dyDescent="0.25">
      <c r="K602" s="190" t="e">
        <v>#DIV/0!</v>
      </c>
    </row>
    <row r="603" spans="1:15" x14ac:dyDescent="0.25">
      <c r="A603" s="82" t="s">
        <v>199</v>
      </c>
      <c r="J603" s="159"/>
      <c r="K603" s="190" t="e">
        <v>#DIV/0!</v>
      </c>
    </row>
    <row r="604" spans="1:15" x14ac:dyDescent="0.25">
      <c r="A604" s="83" t="s">
        <v>200</v>
      </c>
      <c r="B604" s="83" t="s">
        <v>56</v>
      </c>
      <c r="C604" s="84">
        <v>82349.960000000006</v>
      </c>
      <c r="D604" s="84">
        <v>82600</v>
      </c>
      <c r="E604" s="84">
        <v>82600</v>
      </c>
      <c r="F604" s="84">
        <v>82600</v>
      </c>
      <c r="G604" s="84">
        <v>82600</v>
      </c>
      <c r="H604" s="84">
        <v>82600</v>
      </c>
      <c r="J604" s="189">
        <v>82600</v>
      </c>
      <c r="K604" s="190">
        <v>0</v>
      </c>
      <c r="L604" s="84">
        <v>82600</v>
      </c>
      <c r="M604" s="84">
        <v>82600</v>
      </c>
      <c r="N604" s="84">
        <v>82600</v>
      </c>
      <c r="O604" s="84">
        <v>82600</v>
      </c>
    </row>
    <row r="605" spans="1:15" x14ac:dyDescent="0.25">
      <c r="A605" s="83" t="s">
        <v>201</v>
      </c>
      <c r="B605" s="83" t="s">
        <v>202</v>
      </c>
      <c r="C605" s="84">
        <v>100000</v>
      </c>
      <c r="D605" s="84">
        <v>0</v>
      </c>
      <c r="E605" s="84">
        <v>0</v>
      </c>
      <c r="F605" s="84">
        <v>0</v>
      </c>
      <c r="G605" s="84">
        <v>0</v>
      </c>
      <c r="H605" s="84">
        <v>0</v>
      </c>
      <c r="I605" s="84">
        <v>0</v>
      </c>
      <c r="J605" s="84">
        <v>0</v>
      </c>
      <c r="K605" s="190" t="e">
        <v>#DIV/0!</v>
      </c>
      <c r="L605" s="84">
        <v>0</v>
      </c>
      <c r="M605" s="84">
        <v>0</v>
      </c>
      <c r="N605" s="84">
        <v>0</v>
      </c>
      <c r="O605" s="84">
        <v>0</v>
      </c>
    </row>
    <row r="606" spans="1:15" ht="15.75" thickBot="1" x14ac:dyDescent="0.3">
      <c r="A606" s="95" t="s">
        <v>203</v>
      </c>
      <c r="B606" s="96" t="s">
        <v>0</v>
      </c>
      <c r="C606" s="97">
        <v>182349.96000000002</v>
      </c>
      <c r="D606" s="97">
        <v>82600</v>
      </c>
      <c r="E606" s="97">
        <v>82600</v>
      </c>
      <c r="F606" s="97">
        <v>82600</v>
      </c>
      <c r="G606" s="97">
        <v>82600</v>
      </c>
      <c r="H606" s="97">
        <v>82600</v>
      </c>
      <c r="I606" s="97">
        <v>0</v>
      </c>
      <c r="J606" s="97">
        <v>82600</v>
      </c>
      <c r="K606" s="190">
        <v>0</v>
      </c>
      <c r="L606" s="97">
        <v>82600</v>
      </c>
      <c r="M606" s="97">
        <v>82600</v>
      </c>
      <c r="N606" s="97">
        <v>82600</v>
      </c>
      <c r="O606" s="97">
        <v>82600</v>
      </c>
    </row>
    <row r="607" spans="1:15" ht="15.75" thickTop="1" x14ac:dyDescent="0.25">
      <c r="K607" s="190" t="e">
        <v>#DIV/0!</v>
      </c>
    </row>
    <row r="608" spans="1:15" x14ac:dyDescent="0.25">
      <c r="A608" s="82" t="s">
        <v>204</v>
      </c>
      <c r="K608" s="190" t="e">
        <v>#DIV/0!</v>
      </c>
    </row>
    <row r="609" spans="1:15" x14ac:dyDescent="0.25">
      <c r="A609" s="83" t="s">
        <v>205</v>
      </c>
      <c r="B609" s="83" t="s">
        <v>204</v>
      </c>
      <c r="C609" s="84">
        <v>670.34</v>
      </c>
      <c r="D609" s="84">
        <v>8498.6299999999992</v>
      </c>
      <c r="E609" s="84">
        <v>500</v>
      </c>
      <c r="F609" s="84">
        <v>2000</v>
      </c>
      <c r="G609" s="84">
        <v>1467.63</v>
      </c>
      <c r="H609" s="84">
        <v>1761.1559999999999</v>
      </c>
      <c r="J609" s="84">
        <v>2000</v>
      </c>
      <c r="K609" s="190">
        <v>0.13561774198310658</v>
      </c>
      <c r="L609" s="84">
        <v>2000</v>
      </c>
      <c r="M609" s="84">
        <v>2000</v>
      </c>
      <c r="N609" s="84">
        <v>2000</v>
      </c>
      <c r="O609" s="84">
        <v>2000</v>
      </c>
    </row>
    <row r="610" spans="1:15" x14ac:dyDescent="0.25">
      <c r="A610" s="83" t="s">
        <v>206</v>
      </c>
      <c r="B610" s="83" t="s">
        <v>207</v>
      </c>
      <c r="C610" s="84">
        <v>0</v>
      </c>
      <c r="D610" s="84">
        <v>0</v>
      </c>
      <c r="E610" s="84">
        <v>0</v>
      </c>
      <c r="F610" s="84">
        <v>0</v>
      </c>
      <c r="G610" s="84">
        <v>0</v>
      </c>
      <c r="H610" s="84">
        <v>0</v>
      </c>
      <c r="I610" s="84">
        <v>0</v>
      </c>
      <c r="J610" s="84">
        <v>0</v>
      </c>
      <c r="K610" s="190" t="e">
        <v>#DIV/0!</v>
      </c>
      <c r="L610" s="84">
        <v>0</v>
      </c>
      <c r="M610" s="84">
        <v>0</v>
      </c>
      <c r="N610" s="84">
        <v>0</v>
      </c>
      <c r="O610" s="84">
        <v>0</v>
      </c>
    </row>
    <row r="611" spans="1:15" ht="15.75" thickBot="1" x14ac:dyDescent="0.3">
      <c r="A611" s="95" t="s">
        <v>208</v>
      </c>
      <c r="B611" s="96" t="s">
        <v>0</v>
      </c>
      <c r="C611" s="97">
        <v>670.34</v>
      </c>
      <c r="D611" s="97">
        <v>8498.6299999999992</v>
      </c>
      <c r="E611" s="97">
        <v>500</v>
      </c>
      <c r="F611" s="97">
        <v>2000</v>
      </c>
      <c r="G611" s="97">
        <v>1467.63</v>
      </c>
      <c r="H611" s="97">
        <v>1761.1559999999999</v>
      </c>
      <c r="I611" s="97">
        <v>0</v>
      </c>
      <c r="J611" s="97">
        <v>2000</v>
      </c>
      <c r="K611" s="190">
        <v>0.13561774198310658</v>
      </c>
      <c r="L611" s="97">
        <v>2000</v>
      </c>
      <c r="M611" s="97">
        <v>2000</v>
      </c>
      <c r="N611" s="97">
        <v>2000</v>
      </c>
      <c r="O611" s="97">
        <v>2000</v>
      </c>
    </row>
    <row r="612" spans="1:15" ht="15.75" thickTop="1" x14ac:dyDescent="0.25">
      <c r="K612" s="190" t="e">
        <v>#DIV/0!</v>
      </c>
    </row>
    <row r="613" spans="1:15" x14ac:dyDescent="0.25">
      <c r="A613" s="82" t="s">
        <v>209</v>
      </c>
      <c r="K613" s="190" t="e">
        <v>#DIV/0!</v>
      </c>
    </row>
    <row r="614" spans="1:15" x14ac:dyDescent="0.25">
      <c r="A614" s="83" t="s">
        <v>210</v>
      </c>
      <c r="B614" s="83" t="s">
        <v>16</v>
      </c>
      <c r="C614" s="84">
        <v>0</v>
      </c>
      <c r="D614" s="84">
        <v>0</v>
      </c>
      <c r="E614" s="84">
        <v>0</v>
      </c>
      <c r="F614" s="84">
        <v>0</v>
      </c>
      <c r="G614" s="84">
        <v>0</v>
      </c>
      <c r="H614" s="84">
        <v>0</v>
      </c>
      <c r="I614" s="84">
        <v>0</v>
      </c>
      <c r="J614" s="84">
        <v>0</v>
      </c>
      <c r="K614" s="190" t="e">
        <v>#DIV/0!</v>
      </c>
      <c r="L614" s="84">
        <v>0</v>
      </c>
      <c r="M614" s="84">
        <v>0</v>
      </c>
      <c r="N614" s="84">
        <v>0</v>
      </c>
      <c r="O614" s="84">
        <v>0</v>
      </c>
    </row>
    <row r="615" spans="1:15" x14ac:dyDescent="0.25">
      <c r="A615" s="83" t="s">
        <v>211</v>
      </c>
      <c r="B615" s="83" t="s">
        <v>50</v>
      </c>
      <c r="C615" s="84">
        <v>1036</v>
      </c>
      <c r="D615" s="84">
        <v>0</v>
      </c>
      <c r="E615" s="84">
        <v>0</v>
      </c>
      <c r="F615" s="84">
        <v>0</v>
      </c>
      <c r="G615" s="84">
        <v>0</v>
      </c>
      <c r="H615" s="84">
        <v>0</v>
      </c>
      <c r="I615" s="84">
        <v>0</v>
      </c>
      <c r="J615" s="84">
        <v>0</v>
      </c>
      <c r="K615" s="190" t="e">
        <v>#DIV/0!</v>
      </c>
      <c r="L615" s="84">
        <v>0</v>
      </c>
      <c r="M615" s="84">
        <v>0</v>
      </c>
      <c r="N615" s="84">
        <v>0</v>
      </c>
      <c r="O615" s="84">
        <v>0</v>
      </c>
    </row>
    <row r="616" spans="1:15" x14ac:dyDescent="0.25">
      <c r="A616" s="83" t="s">
        <v>212</v>
      </c>
      <c r="B616" s="83" t="s">
        <v>213</v>
      </c>
      <c r="C616" s="84">
        <v>2200</v>
      </c>
      <c r="D616" s="84">
        <v>0</v>
      </c>
      <c r="E616" s="84">
        <v>0</v>
      </c>
      <c r="F616" s="84">
        <v>0</v>
      </c>
      <c r="G616" s="84">
        <v>0</v>
      </c>
      <c r="H616" s="84">
        <v>0</v>
      </c>
      <c r="I616" s="84">
        <v>0</v>
      </c>
      <c r="J616" s="84">
        <v>0</v>
      </c>
      <c r="K616" s="190" t="e">
        <v>#DIV/0!</v>
      </c>
      <c r="L616" s="84">
        <v>0</v>
      </c>
      <c r="M616" s="84">
        <v>0</v>
      </c>
      <c r="N616" s="84">
        <v>0</v>
      </c>
      <c r="O616" s="84">
        <v>0</v>
      </c>
    </row>
    <row r="617" spans="1:15" x14ac:dyDescent="0.25">
      <c r="A617" s="83" t="s">
        <v>214</v>
      </c>
      <c r="B617" s="83" t="s">
        <v>215</v>
      </c>
      <c r="C617" s="84">
        <v>0</v>
      </c>
      <c r="D617" s="84">
        <v>0</v>
      </c>
      <c r="E617" s="84">
        <v>0</v>
      </c>
      <c r="F617" s="84">
        <v>0</v>
      </c>
      <c r="G617" s="84">
        <v>0</v>
      </c>
      <c r="H617" s="84">
        <v>0</v>
      </c>
      <c r="I617" s="84">
        <v>0</v>
      </c>
      <c r="J617" s="84">
        <v>0</v>
      </c>
      <c r="K617" s="190" t="e">
        <v>#DIV/0!</v>
      </c>
      <c r="L617" s="84">
        <v>0</v>
      </c>
      <c r="M617" s="84">
        <v>0</v>
      </c>
      <c r="N617" s="84">
        <v>0</v>
      </c>
      <c r="O617" s="84">
        <v>0</v>
      </c>
    </row>
    <row r="618" spans="1:15" x14ac:dyDescent="0.25">
      <c r="A618" s="83" t="s">
        <v>216</v>
      </c>
      <c r="B618" s="83" t="s">
        <v>149</v>
      </c>
      <c r="C618" s="84">
        <v>0</v>
      </c>
      <c r="D618" s="84">
        <v>0</v>
      </c>
      <c r="E618" s="84">
        <v>0</v>
      </c>
      <c r="F618" s="84">
        <v>0</v>
      </c>
      <c r="G618" s="84">
        <v>0</v>
      </c>
      <c r="H618" s="84">
        <v>0</v>
      </c>
      <c r="I618" s="84">
        <v>0</v>
      </c>
      <c r="J618" s="84">
        <v>0</v>
      </c>
      <c r="K618" s="190" t="e">
        <v>#DIV/0!</v>
      </c>
      <c r="L618" s="84">
        <v>0</v>
      </c>
      <c r="M618" s="84">
        <v>0</v>
      </c>
      <c r="N618" s="84">
        <v>0</v>
      </c>
      <c r="O618" s="84">
        <v>0</v>
      </c>
    </row>
    <row r="619" spans="1:15" x14ac:dyDescent="0.25">
      <c r="A619" s="83" t="s">
        <v>217</v>
      </c>
      <c r="B619" s="83" t="s">
        <v>190</v>
      </c>
      <c r="C619" s="84">
        <v>0</v>
      </c>
      <c r="D619" s="84">
        <v>0</v>
      </c>
      <c r="E619" s="84">
        <v>0</v>
      </c>
      <c r="F619" s="84">
        <v>0</v>
      </c>
      <c r="G619" s="84">
        <v>0</v>
      </c>
      <c r="H619" s="84">
        <v>0</v>
      </c>
      <c r="I619" s="84">
        <v>0</v>
      </c>
      <c r="J619" s="84">
        <v>0</v>
      </c>
      <c r="K619" s="190" t="e">
        <v>#DIV/0!</v>
      </c>
      <c r="L619" s="84">
        <v>0</v>
      </c>
      <c r="M619" s="84">
        <v>0</v>
      </c>
      <c r="N619" s="84">
        <v>0</v>
      </c>
      <c r="O619" s="84">
        <v>0</v>
      </c>
    </row>
    <row r="620" spans="1:15" ht="15.75" thickBot="1" x14ac:dyDescent="0.3">
      <c r="A620" s="95" t="s">
        <v>218</v>
      </c>
      <c r="B620" s="96" t="s">
        <v>0</v>
      </c>
      <c r="C620" s="97">
        <v>3236</v>
      </c>
      <c r="D620" s="97">
        <v>0</v>
      </c>
      <c r="E620" s="97">
        <v>0</v>
      </c>
      <c r="F620" s="97">
        <v>0</v>
      </c>
      <c r="G620" s="97">
        <v>0</v>
      </c>
      <c r="H620" s="97">
        <v>0</v>
      </c>
      <c r="I620" s="97">
        <v>0</v>
      </c>
      <c r="J620" s="97">
        <v>0</v>
      </c>
      <c r="K620" s="190" t="e">
        <v>#DIV/0!</v>
      </c>
      <c r="L620" s="97">
        <v>0</v>
      </c>
      <c r="M620" s="97">
        <v>0</v>
      </c>
      <c r="N620" s="97">
        <v>0</v>
      </c>
      <c r="O620" s="97">
        <v>0</v>
      </c>
    </row>
    <row r="621" spans="1:15" ht="15.75" thickTop="1" x14ac:dyDescent="0.25">
      <c r="K621" s="190" t="e">
        <v>#DIV/0!</v>
      </c>
    </row>
    <row r="622" spans="1:15" x14ac:dyDescent="0.25">
      <c r="A622" s="82" t="s">
        <v>219</v>
      </c>
      <c r="K622" s="190" t="e">
        <v>#DIV/0!</v>
      </c>
    </row>
    <row r="623" spans="1:15" x14ac:dyDescent="0.25">
      <c r="A623" s="83" t="s">
        <v>220</v>
      </c>
      <c r="B623" s="83" t="s">
        <v>221</v>
      </c>
      <c r="C623" s="84">
        <v>92036.41</v>
      </c>
      <c r="D623" s="84">
        <v>92220.5</v>
      </c>
      <c r="E623" s="84">
        <v>76600</v>
      </c>
      <c r="F623" s="84">
        <v>76600</v>
      </c>
      <c r="G623" s="84">
        <v>0</v>
      </c>
      <c r="H623" s="84">
        <v>93503.93</v>
      </c>
      <c r="J623" s="84">
        <v>94000</v>
      </c>
      <c r="K623" s="190">
        <v>5.3053385028843927E-3</v>
      </c>
      <c r="L623" s="84">
        <v>94000</v>
      </c>
      <c r="M623" s="84">
        <v>94000</v>
      </c>
      <c r="N623" s="84">
        <v>94000</v>
      </c>
      <c r="O623" s="84">
        <v>94000</v>
      </c>
    </row>
    <row r="624" spans="1:15" ht="15.75" thickBot="1" x14ac:dyDescent="0.3">
      <c r="A624" s="95" t="s">
        <v>222</v>
      </c>
      <c r="B624" s="96" t="s">
        <v>0</v>
      </c>
      <c r="C624" s="97">
        <v>92036.41</v>
      </c>
      <c r="D624" s="97">
        <v>92220.5</v>
      </c>
      <c r="E624" s="97">
        <v>76600</v>
      </c>
      <c r="F624" s="97">
        <v>76600</v>
      </c>
      <c r="G624" s="97">
        <v>0</v>
      </c>
      <c r="H624" s="97">
        <v>93503.93</v>
      </c>
      <c r="I624" s="97">
        <v>0</v>
      </c>
      <c r="J624" s="97">
        <v>94000</v>
      </c>
      <c r="K624" s="190">
        <v>5.3053385028843927E-3</v>
      </c>
      <c r="L624" s="97">
        <v>94000</v>
      </c>
      <c r="M624" s="97">
        <v>94000</v>
      </c>
      <c r="N624" s="97">
        <v>94000</v>
      </c>
      <c r="O624" s="97">
        <v>94000</v>
      </c>
    </row>
    <row r="625" spans="1:17" ht="15.75" thickTop="1" x14ac:dyDescent="0.25">
      <c r="K625" s="190" t="e">
        <v>#DIV/0!</v>
      </c>
    </row>
    <row r="626" spans="1:17" x14ac:dyDescent="0.25">
      <c r="A626" s="82" t="s">
        <v>223</v>
      </c>
      <c r="K626" s="190" t="e">
        <v>#DIV/0!</v>
      </c>
    </row>
    <row r="627" spans="1:17" x14ac:dyDescent="0.25">
      <c r="A627" s="83" t="s">
        <v>224</v>
      </c>
      <c r="B627" s="83" t="s">
        <v>223</v>
      </c>
      <c r="C627" s="84">
        <v>0</v>
      </c>
      <c r="D627" s="84">
        <v>0</v>
      </c>
      <c r="E627" s="84">
        <v>500</v>
      </c>
      <c r="F627" s="84">
        <v>500</v>
      </c>
      <c r="G627" s="84">
        <v>0</v>
      </c>
      <c r="H627" s="84">
        <v>0</v>
      </c>
      <c r="J627" s="84">
        <v>500</v>
      </c>
      <c r="K627" s="190" t="e">
        <v>#DIV/0!</v>
      </c>
      <c r="L627" s="84">
        <v>500</v>
      </c>
      <c r="M627" s="84">
        <v>500</v>
      </c>
      <c r="N627" s="84">
        <v>500</v>
      </c>
      <c r="O627" s="84">
        <v>500</v>
      </c>
    </row>
    <row r="628" spans="1:17" ht="15.75" thickBot="1" x14ac:dyDescent="0.3">
      <c r="A628" s="95" t="s">
        <v>225</v>
      </c>
      <c r="B628" s="96" t="s">
        <v>0</v>
      </c>
      <c r="C628" s="97">
        <v>0</v>
      </c>
      <c r="D628" s="97">
        <v>0</v>
      </c>
      <c r="E628" s="97">
        <v>500</v>
      </c>
      <c r="F628" s="97">
        <v>500</v>
      </c>
      <c r="G628" s="97">
        <v>0</v>
      </c>
      <c r="H628" s="97">
        <v>0</v>
      </c>
      <c r="I628" s="97">
        <v>0</v>
      </c>
      <c r="J628" s="97">
        <v>500</v>
      </c>
      <c r="K628" s="190" t="e">
        <v>#DIV/0!</v>
      </c>
      <c r="L628" s="97">
        <v>500</v>
      </c>
      <c r="M628" s="97">
        <v>500</v>
      </c>
      <c r="N628" s="97">
        <v>500</v>
      </c>
      <c r="O628" s="97">
        <v>500</v>
      </c>
    </row>
    <row r="629" spans="1:17" ht="15.75" thickTop="1" x14ac:dyDescent="0.25">
      <c r="K629" s="190" t="e">
        <v>#DIV/0!</v>
      </c>
    </row>
    <row r="630" spans="1:17" x14ac:dyDescent="0.25">
      <c r="A630" s="82" t="s">
        <v>226</v>
      </c>
      <c r="K630" s="190" t="e">
        <v>#DIV/0!</v>
      </c>
    </row>
    <row r="631" spans="1:17" x14ac:dyDescent="0.25">
      <c r="A631" s="83" t="s">
        <v>227</v>
      </c>
      <c r="B631" s="83" t="s">
        <v>226</v>
      </c>
      <c r="C631" s="84">
        <v>2584.59</v>
      </c>
      <c r="D631" s="84">
        <v>9258.9500000000007</v>
      </c>
      <c r="E631" s="84">
        <v>4000</v>
      </c>
      <c r="F631" s="84">
        <v>4000</v>
      </c>
      <c r="G631" s="84">
        <v>0</v>
      </c>
      <c r="H631" s="84">
        <v>0</v>
      </c>
      <c r="J631" s="84">
        <v>4414.2</v>
      </c>
      <c r="K631" s="190" t="e">
        <v>#DIV/0!</v>
      </c>
      <c r="L631" s="84">
        <v>4414.2</v>
      </c>
      <c r="M631" s="84">
        <v>4414.2</v>
      </c>
      <c r="N631" s="84">
        <v>4414.2</v>
      </c>
      <c r="O631" s="84">
        <v>4414.2</v>
      </c>
    </row>
    <row r="632" spans="1:17" ht="15.75" thickBot="1" x14ac:dyDescent="0.3">
      <c r="A632" s="95" t="s">
        <v>228</v>
      </c>
      <c r="B632" s="96" t="s">
        <v>0</v>
      </c>
      <c r="C632" s="97">
        <v>2584.59</v>
      </c>
      <c r="D632" s="97">
        <v>9258.9500000000007</v>
      </c>
      <c r="E632" s="97">
        <v>4000</v>
      </c>
      <c r="F632" s="97">
        <v>4000</v>
      </c>
      <c r="G632" s="97">
        <v>0</v>
      </c>
      <c r="H632" s="97">
        <v>0</v>
      </c>
      <c r="I632" s="97">
        <v>0</v>
      </c>
      <c r="J632" s="97">
        <v>4414.2</v>
      </c>
      <c r="K632" s="190" t="e">
        <v>#DIV/0!</v>
      </c>
      <c r="L632" s="97">
        <v>4414.2</v>
      </c>
      <c r="M632" s="97">
        <v>4414.2</v>
      </c>
      <c r="N632" s="97">
        <v>4414.2</v>
      </c>
      <c r="O632" s="97">
        <v>4414.2</v>
      </c>
    </row>
    <row r="633" spans="1:17" ht="15.75" thickTop="1" x14ac:dyDescent="0.25">
      <c r="K633" s="190" t="e">
        <v>#DIV/0!</v>
      </c>
    </row>
    <row r="634" spans="1:17" x14ac:dyDescent="0.25">
      <c r="A634" s="82" t="s">
        <v>259</v>
      </c>
      <c r="K634" s="190" t="e">
        <v>#DIV/0!</v>
      </c>
    </row>
    <row r="635" spans="1:17" x14ac:dyDescent="0.25">
      <c r="A635" s="83" t="s">
        <v>260</v>
      </c>
      <c r="B635" s="83" t="s">
        <v>117</v>
      </c>
      <c r="C635" s="84">
        <v>0</v>
      </c>
      <c r="D635" s="84">
        <v>0</v>
      </c>
      <c r="E635" s="84">
        <v>71315</v>
      </c>
      <c r="F635" s="84">
        <v>71315</v>
      </c>
      <c r="G635" s="84">
        <v>95644.07</v>
      </c>
      <c r="H635" s="84">
        <v>136634.39000000001</v>
      </c>
      <c r="I635" s="100"/>
      <c r="J635" s="189">
        <v>145124</v>
      </c>
      <c r="K635" s="190">
        <v>6.2133771739310908E-2</v>
      </c>
      <c r="L635" s="84">
        <v>148752.09999999998</v>
      </c>
      <c r="M635" s="84">
        <v>152470.90249999997</v>
      </c>
      <c r="N635" s="84">
        <v>156282.67506249994</v>
      </c>
      <c r="O635" s="84">
        <v>160189.74193906243</v>
      </c>
      <c r="P635" s="103"/>
      <c r="Q635" s="103"/>
    </row>
    <row r="636" spans="1:17" x14ac:dyDescent="0.25">
      <c r="A636" s="83" t="s">
        <v>229</v>
      </c>
      <c r="B636" s="83" t="s">
        <v>230</v>
      </c>
      <c r="C636" s="84">
        <v>52567.040000000001</v>
      </c>
      <c r="D636" s="84">
        <v>79666</v>
      </c>
      <c r="E636" s="84">
        <v>82000</v>
      </c>
      <c r="F636" s="84">
        <v>82000</v>
      </c>
      <c r="G636" s="84">
        <v>123322</v>
      </c>
      <c r="H636" s="84">
        <v>147986.40000000002</v>
      </c>
      <c r="J636" s="189">
        <v>130721.32</v>
      </c>
      <c r="K636" s="190">
        <v>-0.11666666666666675</v>
      </c>
      <c r="L636" s="84">
        <v>133989.353</v>
      </c>
      <c r="M636" s="84">
        <v>137339.08682499998</v>
      </c>
      <c r="N636" s="84">
        <v>140772.56399562495</v>
      </c>
      <c r="O636" s="84">
        <v>144291.87809551557</v>
      </c>
    </row>
    <row r="637" spans="1:17" x14ac:dyDescent="0.25">
      <c r="A637" s="83" t="s">
        <v>261</v>
      </c>
      <c r="B637" s="83" t="s">
        <v>24</v>
      </c>
      <c r="C637" s="84">
        <v>0</v>
      </c>
      <c r="D637" s="84">
        <v>0</v>
      </c>
      <c r="E637" s="84">
        <v>33385</v>
      </c>
      <c r="F637" s="84">
        <v>33385</v>
      </c>
      <c r="G637" s="84">
        <v>37955.32</v>
      </c>
      <c r="H637" s="84">
        <v>45546.384000000005</v>
      </c>
      <c r="J637" s="84">
        <v>29403.9</v>
      </c>
      <c r="K637" s="190">
        <v>-0.35441856372176556</v>
      </c>
      <c r="L637" s="84">
        <v>29397</v>
      </c>
      <c r="M637" s="84">
        <v>29397</v>
      </c>
      <c r="N637" s="84">
        <v>29397</v>
      </c>
      <c r="O637" s="84">
        <v>29397</v>
      </c>
    </row>
    <row r="638" spans="1:17" ht="15.75" thickBot="1" x14ac:dyDescent="0.3">
      <c r="A638" s="95" t="s">
        <v>231</v>
      </c>
      <c r="B638" s="96" t="s">
        <v>0</v>
      </c>
      <c r="C638" s="97">
        <v>52567.040000000001</v>
      </c>
      <c r="D638" s="97">
        <v>79666</v>
      </c>
      <c r="E638" s="97">
        <v>186700</v>
      </c>
      <c r="F638" s="97">
        <v>186700</v>
      </c>
      <c r="G638" s="97">
        <v>256921.39</v>
      </c>
      <c r="H638" s="97">
        <v>330167.17400000006</v>
      </c>
      <c r="I638" s="97">
        <v>0</v>
      </c>
      <c r="J638" s="97">
        <v>305249.22000000003</v>
      </c>
      <c r="K638" s="190">
        <v>-7.5470718963721151E-2</v>
      </c>
      <c r="L638" s="97">
        <v>312138.45299999998</v>
      </c>
      <c r="M638" s="97">
        <v>319206.98932499997</v>
      </c>
      <c r="N638" s="97">
        <v>326452.23905812489</v>
      </c>
      <c r="O638" s="97">
        <v>333878.62003457802</v>
      </c>
    </row>
    <row r="639" spans="1:17" ht="15.75" thickTop="1" x14ac:dyDescent="0.25">
      <c r="K639" s="190" t="e">
        <v>#DIV/0!</v>
      </c>
    </row>
    <row r="640" spans="1:17" x14ac:dyDescent="0.25">
      <c r="A640" s="82" t="s">
        <v>232</v>
      </c>
      <c r="K640" s="190" t="e">
        <v>#DIV/0!</v>
      </c>
    </row>
    <row r="641" spans="1:15" x14ac:dyDescent="0.25">
      <c r="A641" s="83" t="s">
        <v>233</v>
      </c>
      <c r="B641" s="83" t="s">
        <v>234</v>
      </c>
      <c r="C641" s="84">
        <v>0</v>
      </c>
      <c r="D641" s="84">
        <v>7337.75</v>
      </c>
      <c r="E641" s="84">
        <v>500</v>
      </c>
      <c r="F641" s="84">
        <v>500</v>
      </c>
      <c r="G641" s="84">
        <v>0</v>
      </c>
      <c r="H641" s="84">
        <v>0</v>
      </c>
      <c r="J641" s="84">
        <v>500</v>
      </c>
      <c r="K641" s="190" t="e">
        <v>#DIV/0!</v>
      </c>
      <c r="L641" s="84">
        <v>500</v>
      </c>
      <c r="M641" s="84">
        <v>500</v>
      </c>
      <c r="N641" s="84">
        <v>500</v>
      </c>
      <c r="O641" s="84">
        <v>500</v>
      </c>
    </row>
    <row r="642" spans="1:15" ht="15.75" thickBot="1" x14ac:dyDescent="0.3">
      <c r="A642" s="95" t="s">
        <v>235</v>
      </c>
      <c r="B642" s="96" t="s">
        <v>0</v>
      </c>
      <c r="C642" s="97">
        <v>0</v>
      </c>
      <c r="D642" s="97">
        <v>7337.75</v>
      </c>
      <c r="E642" s="97">
        <v>500</v>
      </c>
      <c r="F642" s="97">
        <v>500</v>
      </c>
      <c r="G642" s="97">
        <v>0</v>
      </c>
      <c r="H642" s="97">
        <v>0</v>
      </c>
      <c r="I642" s="97">
        <v>0</v>
      </c>
      <c r="J642" s="97">
        <v>500</v>
      </c>
      <c r="K642" s="190" t="e">
        <v>#DIV/0!</v>
      </c>
      <c r="L642" s="97">
        <v>500</v>
      </c>
      <c r="M642" s="97">
        <v>500</v>
      </c>
      <c r="N642" s="97">
        <v>500</v>
      </c>
      <c r="O642" s="97">
        <v>500</v>
      </c>
    </row>
    <row r="643" spans="1:15" ht="15.75" thickTop="1" x14ac:dyDescent="0.25">
      <c r="K643" s="190" t="e">
        <v>#DIV/0!</v>
      </c>
    </row>
    <row r="644" spans="1:15" x14ac:dyDescent="0.25">
      <c r="A644" s="82" t="s">
        <v>236</v>
      </c>
      <c r="K644" s="190" t="e">
        <v>#DIV/0!</v>
      </c>
    </row>
    <row r="645" spans="1:15" x14ac:dyDescent="0.25">
      <c r="A645" s="83" t="s">
        <v>1987</v>
      </c>
      <c r="B645" s="83" t="s">
        <v>1988</v>
      </c>
      <c r="C645" s="84">
        <v>0</v>
      </c>
      <c r="D645" s="84">
        <v>0</v>
      </c>
      <c r="E645" s="84">
        <v>0</v>
      </c>
      <c r="F645" s="84">
        <v>0</v>
      </c>
      <c r="G645" s="84">
        <v>0</v>
      </c>
      <c r="H645" s="84">
        <v>0</v>
      </c>
      <c r="J645" s="84">
        <v>0</v>
      </c>
      <c r="K645" s="190" t="e">
        <v>#DIV/0!</v>
      </c>
      <c r="L645" s="84">
        <v>0</v>
      </c>
      <c r="M645" s="84">
        <v>0</v>
      </c>
      <c r="N645" s="84">
        <v>0</v>
      </c>
      <c r="O645" s="84">
        <v>0</v>
      </c>
    </row>
    <row r="646" spans="1:15" x14ac:dyDescent="0.25">
      <c r="A646" s="83" t="s">
        <v>237</v>
      </c>
      <c r="B646" s="83" t="s">
        <v>238</v>
      </c>
      <c r="C646" s="84">
        <v>0</v>
      </c>
      <c r="D646" s="84">
        <v>0</v>
      </c>
      <c r="E646" s="84">
        <v>0</v>
      </c>
      <c r="F646" s="84">
        <v>0</v>
      </c>
      <c r="G646" s="84">
        <v>0</v>
      </c>
      <c r="H646" s="84">
        <v>0</v>
      </c>
      <c r="J646" s="84">
        <v>0</v>
      </c>
      <c r="K646" s="190" t="e">
        <v>#DIV/0!</v>
      </c>
      <c r="L646" s="84">
        <v>0</v>
      </c>
      <c r="M646" s="84">
        <v>0</v>
      </c>
      <c r="N646" s="84">
        <v>0</v>
      </c>
      <c r="O646" s="84">
        <v>0</v>
      </c>
    </row>
    <row r="647" spans="1:15" x14ac:dyDescent="0.25">
      <c r="A647" s="83" t="s">
        <v>239</v>
      </c>
      <c r="B647" s="83" t="s">
        <v>240</v>
      </c>
      <c r="C647" s="84">
        <v>0</v>
      </c>
      <c r="D647" s="84">
        <v>0</v>
      </c>
      <c r="E647" s="84">
        <v>0</v>
      </c>
      <c r="F647" s="84">
        <v>0</v>
      </c>
      <c r="G647" s="84">
        <v>0</v>
      </c>
      <c r="H647" s="84">
        <v>0</v>
      </c>
      <c r="J647" s="84">
        <v>0</v>
      </c>
      <c r="K647" s="190" t="e">
        <v>#DIV/0!</v>
      </c>
      <c r="L647" s="84">
        <v>0</v>
      </c>
      <c r="M647" s="84">
        <v>0</v>
      </c>
      <c r="N647" s="84">
        <v>0</v>
      </c>
      <c r="O647" s="84">
        <v>0</v>
      </c>
    </row>
    <row r="648" spans="1:15" x14ac:dyDescent="0.25">
      <c r="A648" s="83" t="s">
        <v>241</v>
      </c>
      <c r="B648" s="83" t="s">
        <v>242</v>
      </c>
      <c r="C648" s="84">
        <v>0</v>
      </c>
      <c r="D648" s="84">
        <v>69652.14</v>
      </c>
      <c r="E648" s="84">
        <v>243100</v>
      </c>
      <c r="F648" s="84">
        <v>243100</v>
      </c>
      <c r="G648" s="84">
        <v>243100</v>
      </c>
      <c r="H648" s="84">
        <v>243100</v>
      </c>
      <c r="J648" s="84">
        <v>243100</v>
      </c>
      <c r="K648" s="190">
        <v>0</v>
      </c>
      <c r="L648" s="84">
        <v>243100</v>
      </c>
      <c r="M648" s="84">
        <v>243100</v>
      </c>
      <c r="N648" s="84">
        <v>450000</v>
      </c>
      <c r="O648" s="84">
        <v>750000</v>
      </c>
    </row>
    <row r="649" spans="1:15" x14ac:dyDescent="0.25">
      <c r="A649" s="83" t="s">
        <v>1881</v>
      </c>
      <c r="B649" s="83" t="s">
        <v>1882</v>
      </c>
      <c r="C649" s="84">
        <v>0</v>
      </c>
      <c r="D649" s="84">
        <v>147639</v>
      </c>
      <c r="E649" s="84">
        <v>0</v>
      </c>
      <c r="F649" s="84">
        <v>0</v>
      </c>
      <c r="G649" s="84">
        <v>0</v>
      </c>
      <c r="H649" s="84">
        <v>0</v>
      </c>
      <c r="I649" s="84">
        <v>0</v>
      </c>
      <c r="J649" s="84">
        <v>0</v>
      </c>
      <c r="K649" s="190" t="e">
        <v>#DIV/0!</v>
      </c>
      <c r="L649" s="84">
        <v>0</v>
      </c>
      <c r="M649" s="84">
        <v>0</v>
      </c>
      <c r="N649" s="84">
        <v>0</v>
      </c>
      <c r="O649" s="84">
        <v>0</v>
      </c>
    </row>
    <row r="650" spans="1:15" x14ac:dyDescent="0.25">
      <c r="A650" s="83" t="s">
        <v>243</v>
      </c>
      <c r="B650" s="83" t="s">
        <v>244</v>
      </c>
      <c r="C650" s="84">
        <v>188000</v>
      </c>
      <c r="D650" s="84">
        <v>243100</v>
      </c>
      <c r="E650" s="84">
        <v>0</v>
      </c>
      <c r="F650" s="84">
        <v>0</v>
      </c>
      <c r="G650" s="84">
        <v>0</v>
      </c>
      <c r="H650" s="84">
        <v>0</v>
      </c>
      <c r="J650" s="84">
        <v>0</v>
      </c>
      <c r="K650" s="190" t="e">
        <v>#DIV/0!</v>
      </c>
      <c r="L650" s="84">
        <v>0</v>
      </c>
      <c r="M650" s="84">
        <v>0</v>
      </c>
      <c r="N650" s="84">
        <v>0</v>
      </c>
      <c r="O650" s="84">
        <v>0</v>
      </c>
    </row>
    <row r="651" spans="1:15" ht="15.75" thickBot="1" x14ac:dyDescent="0.3">
      <c r="A651" s="95" t="s">
        <v>245</v>
      </c>
      <c r="B651" s="96" t="s">
        <v>0</v>
      </c>
      <c r="C651" s="97">
        <v>188000</v>
      </c>
      <c r="D651" s="97">
        <v>460391.14</v>
      </c>
      <c r="E651" s="97">
        <v>243100</v>
      </c>
      <c r="F651" s="97">
        <v>243100</v>
      </c>
      <c r="G651" s="97">
        <v>243100</v>
      </c>
      <c r="H651" s="97">
        <v>243100</v>
      </c>
      <c r="I651" s="97">
        <v>0</v>
      </c>
      <c r="J651" s="97">
        <v>243100</v>
      </c>
      <c r="K651" s="190">
        <v>0</v>
      </c>
      <c r="L651" s="97">
        <v>243100</v>
      </c>
      <c r="M651" s="97">
        <v>243100</v>
      </c>
      <c r="N651" s="97">
        <v>450000</v>
      </c>
      <c r="O651" s="97">
        <v>750000</v>
      </c>
    </row>
    <row r="652" spans="1:15" ht="15.75" thickTop="1" x14ac:dyDescent="0.25">
      <c r="K652" s="190" t="e">
        <v>#DIV/0!</v>
      </c>
    </row>
    <row r="653" spans="1:15" ht="15.75" thickBot="1" x14ac:dyDescent="0.3">
      <c r="A653" s="98" t="s">
        <v>578</v>
      </c>
      <c r="B653" s="98"/>
      <c r="C653" s="99">
        <v>6742076.2299999995</v>
      </c>
      <c r="D653" s="99">
        <v>7041096.29</v>
      </c>
      <c r="E653" s="99">
        <v>7742508.0525000002</v>
      </c>
      <c r="F653" s="99">
        <v>7942918.1240525004</v>
      </c>
      <c r="G653" s="99">
        <v>6496077.1199999982</v>
      </c>
      <c r="H653" s="99">
        <v>7745059.5960525014</v>
      </c>
      <c r="I653" s="99">
        <v>3.5000000000000004</v>
      </c>
      <c r="J653" s="99">
        <v>8179084.5075199986</v>
      </c>
      <c r="K653" s="190">
        <v>5.6038937607234274E-2</v>
      </c>
      <c r="L653" s="99">
        <v>8288537.9302080004</v>
      </c>
      <c r="M653" s="99">
        <v>8417236.2109632008</v>
      </c>
      <c r="N653" s="99">
        <v>8756511.5487372801</v>
      </c>
      <c r="O653" s="99">
        <v>9192299.3605807107</v>
      </c>
    </row>
    <row r="654" spans="1:15" x14ac:dyDescent="0.25">
      <c r="E654" s="164"/>
      <c r="F654" s="164"/>
      <c r="K654" s="190" t="e">
        <v>#DIV/0!</v>
      </c>
    </row>
    <row r="655" spans="1:15" x14ac:dyDescent="0.25">
      <c r="A655" s="83" t="s">
        <v>766</v>
      </c>
      <c r="C655" s="84">
        <v>6742076.2300000014</v>
      </c>
      <c r="D655" s="84">
        <v>7041096.2899999991</v>
      </c>
      <c r="E655" s="84">
        <v>7941634.1509833327</v>
      </c>
      <c r="F655" s="84">
        <v>8299363.6109833326</v>
      </c>
      <c r="G655" s="84">
        <v>7232985.1800000006</v>
      </c>
      <c r="H655" s="84">
        <v>8631408.7549166661</v>
      </c>
      <c r="I655" s="84">
        <v>40800</v>
      </c>
      <c r="J655" s="84">
        <v>8179084.5075199986</v>
      </c>
      <c r="K655" s="190">
        <v>-5.2404452186210308E-2</v>
      </c>
      <c r="L655" s="84">
        <v>8288537.9302080004</v>
      </c>
      <c r="M655" s="84">
        <v>8306925.2044924144</v>
      </c>
      <c r="N655" s="84">
        <v>8219628.3561839042</v>
      </c>
      <c r="O655" s="84">
        <v>8300623.6522885021</v>
      </c>
    </row>
    <row r="656" spans="1:15" x14ac:dyDescent="0.25">
      <c r="A656" s="83" t="s">
        <v>767</v>
      </c>
      <c r="C656" s="84">
        <v>6742076.2299999995</v>
      </c>
      <c r="D656" s="84">
        <v>7041096.29</v>
      </c>
      <c r="E656" s="84">
        <v>7742508.0525000002</v>
      </c>
      <c r="F656" s="84">
        <v>7942918.1240525004</v>
      </c>
      <c r="G656" s="84">
        <v>6496077.1199999982</v>
      </c>
      <c r="H656" s="84">
        <v>7745059.5960525014</v>
      </c>
      <c r="I656" s="84">
        <v>3.5000000000000004</v>
      </c>
      <c r="J656" s="84">
        <v>8179084.5075199986</v>
      </c>
      <c r="K656" s="190">
        <v>5.6038937607234274E-2</v>
      </c>
      <c r="L656" s="84">
        <v>8288537.9302080004</v>
      </c>
      <c r="M656" s="84">
        <v>8417236.2109632008</v>
      </c>
      <c r="N656" s="84">
        <v>8756511.5487372801</v>
      </c>
      <c r="O656" s="84">
        <v>9192299.3605807107</v>
      </c>
    </row>
    <row r="657" spans="1:15" x14ac:dyDescent="0.25">
      <c r="A657" s="82" t="s">
        <v>768</v>
      </c>
      <c r="C657" s="84">
        <v>0</v>
      </c>
      <c r="D657" s="84">
        <v>0</v>
      </c>
      <c r="E657" s="84">
        <v>199126.09848333243</v>
      </c>
      <c r="F657" s="84">
        <v>356445.48693083227</v>
      </c>
      <c r="G657" s="84">
        <v>736908.06000000238</v>
      </c>
      <c r="H657" s="84">
        <v>886349.15886416472</v>
      </c>
      <c r="I657" s="84">
        <v>40796.5</v>
      </c>
      <c r="J657" s="84">
        <v>0</v>
      </c>
      <c r="K657" s="190">
        <v>-1</v>
      </c>
      <c r="L657" s="84">
        <v>0</v>
      </c>
      <c r="M657" s="84">
        <v>-110311.00647078641</v>
      </c>
      <c r="N657" s="84">
        <v>-536883.19255337585</v>
      </c>
      <c r="O657" s="84">
        <v>-891675.70829220861</v>
      </c>
    </row>
    <row r="659" spans="1:15" x14ac:dyDescent="0.25">
      <c r="G659" s="164"/>
    </row>
    <row r="662" spans="1:15" x14ac:dyDescent="0.25">
      <c r="K662" s="84">
        <v>-1.4029410328291758</v>
      </c>
    </row>
    <row r="664" spans="1:15" x14ac:dyDescent="0.25">
      <c r="I664" s="157"/>
    </row>
    <row r="665" spans="1:15" x14ac:dyDescent="0.25">
      <c r="I665" s="157"/>
    </row>
    <row r="666" spans="1:15" x14ac:dyDescent="0.25">
      <c r="I666" s="157"/>
    </row>
    <row r="667" spans="1:15" x14ac:dyDescent="0.25">
      <c r="E667" s="179"/>
      <c r="F667" s="179"/>
      <c r="H667" s="179"/>
      <c r="I667" s="157"/>
      <c r="J667" s="179"/>
      <c r="K667" s="179"/>
    </row>
    <row r="668" spans="1:15" x14ac:dyDescent="0.25">
      <c r="I668" s="157"/>
    </row>
    <row r="669" spans="1:15" x14ac:dyDescent="0.25">
      <c r="I669" s="157"/>
    </row>
    <row r="670" spans="1:15" x14ac:dyDescent="0.25">
      <c r="I670" s="157"/>
    </row>
    <row r="671" spans="1:15" x14ac:dyDescent="0.25">
      <c r="I671" s="100"/>
      <c r="J671" s="163"/>
      <c r="K671" s="163"/>
    </row>
    <row r="672" spans="1:15" x14ac:dyDescent="0.25">
      <c r="I672" s="157"/>
      <c r="J672" s="163"/>
      <c r="K672" s="163"/>
    </row>
    <row r="673" spans="10:11" x14ac:dyDescent="0.25">
      <c r="J673" s="163"/>
      <c r="K673" s="163"/>
    </row>
    <row r="674" spans="10:11" x14ac:dyDescent="0.25">
      <c r="J674" s="163"/>
      <c r="K674" s="163"/>
    </row>
    <row r="675" spans="10:11" x14ac:dyDescent="0.25">
      <c r="J675" s="163"/>
      <c r="K675" s="163"/>
    </row>
    <row r="676" spans="10:11" x14ac:dyDescent="0.25">
      <c r="J676" s="163"/>
      <c r="K676" s="163"/>
    </row>
  </sheetData>
  <phoneticPr fontId="3" type="noConversion"/>
  <pageMargins left="0.7" right="0.7" top="0.75" bottom="0.75" header="0.3" footer="0.3"/>
  <pageSetup scale="6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D3542-7B38-4B38-994E-FC29A64A4E5D}">
  <dimension ref="A1:AH77"/>
  <sheetViews>
    <sheetView workbookViewId="0">
      <pane ySplit="2" topLeftCell="A9" activePane="bottomLeft" state="frozen"/>
      <selection pane="bottomLeft" sqref="A1:XFD1048576"/>
    </sheetView>
  </sheetViews>
  <sheetFormatPr defaultColWidth="9.140625" defaultRowHeight="15.75" x14ac:dyDescent="0.25"/>
  <cols>
    <col min="1" max="1" width="4.42578125" style="2" bestFit="1" customWidth="1"/>
    <col min="2" max="2" width="39.5703125" style="2" bestFit="1" customWidth="1"/>
    <col min="3" max="4" width="14.5703125" style="2" bestFit="1" customWidth="1"/>
    <col min="5" max="5" width="13.5703125" style="2" bestFit="1" customWidth="1"/>
    <col min="6" max="6" width="8.85546875" style="2" bestFit="1" customWidth="1"/>
    <col min="7" max="8" width="14.5703125" style="2" bestFit="1" customWidth="1"/>
    <col min="9" max="9" width="13.5703125" style="2" bestFit="1" customWidth="1"/>
    <col min="10" max="10" width="8" style="2" bestFit="1" customWidth="1"/>
    <col min="11" max="12" width="14.5703125" style="2" bestFit="1" customWidth="1"/>
    <col min="13" max="13" width="13.5703125" style="2" bestFit="1" customWidth="1"/>
    <col min="14" max="14" width="8.85546875" style="2" bestFit="1" customWidth="1"/>
    <col min="15" max="16" width="14.5703125" style="2" bestFit="1" customWidth="1"/>
    <col min="17" max="17" width="12.7109375" style="2" bestFit="1" customWidth="1"/>
    <col min="18" max="18" width="8.85546875" style="2" bestFit="1" customWidth="1"/>
    <col min="19" max="20" width="14.5703125" style="2" bestFit="1" customWidth="1"/>
    <col min="21" max="21" width="12.28515625" style="2" bestFit="1" customWidth="1"/>
    <col min="22" max="22" width="8.85546875" style="2" bestFit="1" customWidth="1"/>
    <col min="23" max="24" width="14.5703125" style="2" bestFit="1" customWidth="1"/>
    <col min="25" max="25" width="12.7109375" style="2" bestFit="1" customWidth="1"/>
    <col min="26" max="26" width="8" style="2" bestFit="1" customWidth="1"/>
    <col min="27" max="28" width="14.5703125" style="2" bestFit="1" customWidth="1"/>
    <col min="29" max="29" width="12.28515625" style="2" bestFit="1" customWidth="1"/>
    <col min="30" max="30" width="8.85546875" style="2" bestFit="1" customWidth="1"/>
    <col min="31" max="31" width="14.5703125" style="2" bestFit="1" customWidth="1"/>
    <col min="32" max="32" width="14.140625" style="2" bestFit="1" customWidth="1"/>
    <col min="33" max="33" width="13.140625" style="2" bestFit="1" customWidth="1"/>
    <col min="34" max="34" width="8.85546875" style="2" bestFit="1" customWidth="1"/>
    <col min="35" max="16384" width="9.140625" style="2"/>
  </cols>
  <sheetData>
    <row r="1" spans="1:34" ht="15.6" customHeight="1" x14ac:dyDescent="0.25">
      <c r="C1" s="199">
        <v>2016</v>
      </c>
      <c r="D1" s="199"/>
      <c r="E1" s="199"/>
      <c r="F1" s="199"/>
      <c r="G1" s="199">
        <v>2017</v>
      </c>
      <c r="H1" s="199"/>
      <c r="I1" s="199"/>
      <c r="J1" s="199"/>
      <c r="K1" s="199">
        <v>2018</v>
      </c>
      <c r="L1" s="199"/>
      <c r="M1" s="199"/>
      <c r="N1" s="199"/>
      <c r="O1" s="199">
        <v>2019</v>
      </c>
      <c r="P1" s="199"/>
      <c r="Q1" s="199"/>
      <c r="R1" s="199"/>
      <c r="S1" s="199">
        <v>2020</v>
      </c>
      <c r="T1" s="199"/>
      <c r="U1" s="199"/>
      <c r="V1" s="199"/>
      <c r="W1" s="199">
        <v>2021</v>
      </c>
      <c r="X1" s="199"/>
      <c r="Y1" s="199"/>
      <c r="Z1" s="199"/>
      <c r="AA1" s="199">
        <v>2022</v>
      </c>
      <c r="AB1" s="199"/>
      <c r="AC1" s="199"/>
      <c r="AD1" s="199"/>
      <c r="AE1" s="199">
        <v>2023</v>
      </c>
      <c r="AF1" s="199"/>
      <c r="AG1" s="199"/>
      <c r="AH1" s="199"/>
    </row>
    <row r="2" spans="1:34" x14ac:dyDescent="0.25">
      <c r="A2" s="3"/>
      <c r="B2" s="52" t="s">
        <v>1823</v>
      </c>
      <c r="C2" s="53" t="s">
        <v>1822</v>
      </c>
      <c r="D2" s="53" t="s">
        <v>1821</v>
      </c>
      <c r="E2" s="53" t="s">
        <v>1820</v>
      </c>
      <c r="F2" s="53" t="s">
        <v>1819</v>
      </c>
      <c r="G2" s="53" t="s">
        <v>1822</v>
      </c>
      <c r="H2" s="53" t="s">
        <v>1821</v>
      </c>
      <c r="I2" s="53" t="s">
        <v>1820</v>
      </c>
      <c r="J2" s="53" t="s">
        <v>1819</v>
      </c>
      <c r="K2" s="53" t="s">
        <v>1822</v>
      </c>
      <c r="L2" s="53" t="s">
        <v>1821</v>
      </c>
      <c r="M2" s="53" t="s">
        <v>1820</v>
      </c>
      <c r="N2" s="53" t="s">
        <v>1819</v>
      </c>
      <c r="O2" s="53" t="s">
        <v>1822</v>
      </c>
      <c r="P2" s="53" t="s">
        <v>1821</v>
      </c>
      <c r="Q2" s="53" t="s">
        <v>1820</v>
      </c>
      <c r="R2" s="53" t="s">
        <v>1819</v>
      </c>
      <c r="S2" s="53" t="s">
        <v>1822</v>
      </c>
      <c r="T2" s="53" t="s">
        <v>1821</v>
      </c>
      <c r="U2" s="53" t="s">
        <v>1820</v>
      </c>
      <c r="V2" s="53" t="s">
        <v>1819</v>
      </c>
      <c r="W2" s="53" t="s">
        <v>1822</v>
      </c>
      <c r="X2" s="53" t="s">
        <v>1821</v>
      </c>
      <c r="Y2" s="53" t="s">
        <v>1820</v>
      </c>
      <c r="Z2" s="53" t="s">
        <v>1819</v>
      </c>
      <c r="AA2" s="53" t="s">
        <v>1822</v>
      </c>
      <c r="AB2" s="53" t="s">
        <v>1821</v>
      </c>
      <c r="AC2" s="53" t="s">
        <v>1820</v>
      </c>
      <c r="AD2" s="53" t="s">
        <v>1819</v>
      </c>
      <c r="AE2" s="53" t="s">
        <v>1822</v>
      </c>
      <c r="AF2" s="53" t="s">
        <v>1821</v>
      </c>
      <c r="AG2" s="53" t="s">
        <v>1820</v>
      </c>
      <c r="AH2" s="53" t="s">
        <v>1819</v>
      </c>
    </row>
    <row r="3" spans="1:34" x14ac:dyDescent="0.25">
      <c r="A3" s="54">
        <v>301</v>
      </c>
      <c r="B3" s="55" t="s">
        <v>1130</v>
      </c>
      <c r="C3" s="56">
        <v>1289757.43</v>
      </c>
      <c r="D3" s="56">
        <v>1276300</v>
      </c>
      <c r="E3" s="56">
        <v>-13457.429999999935</v>
      </c>
      <c r="F3" s="5">
        <v>1.0105440962156231</v>
      </c>
      <c r="G3" s="56">
        <v>1280951.95</v>
      </c>
      <c r="H3" s="56">
        <v>1273400</v>
      </c>
      <c r="I3" s="56">
        <v>-7551.9499999999534</v>
      </c>
      <c r="J3" s="5">
        <v>1.0059305402858489</v>
      </c>
      <c r="K3" s="56">
        <v>1414333.2</v>
      </c>
      <c r="L3" s="56">
        <v>1362800</v>
      </c>
      <c r="M3" s="56">
        <v>-51533.199999999953</v>
      </c>
      <c r="N3" s="5">
        <v>1.0378142060463751</v>
      </c>
      <c r="O3" s="56">
        <v>1386634.72</v>
      </c>
      <c r="P3" s="56">
        <v>1360500</v>
      </c>
      <c r="Q3" s="56">
        <v>-26134.719999999972</v>
      </c>
      <c r="R3" s="5">
        <v>1.0192096435134141</v>
      </c>
      <c r="S3" s="56">
        <v>1366150.19</v>
      </c>
      <c r="T3" s="56">
        <v>1380400</v>
      </c>
      <c r="U3" s="56">
        <v>14249.810000000056</v>
      </c>
      <c r="V3" s="5">
        <v>0.98967704288611991</v>
      </c>
      <c r="W3" s="56">
        <v>1422871.45</v>
      </c>
      <c r="X3" s="56">
        <v>1380700</v>
      </c>
      <c r="Y3" s="56">
        <v>-42171.449999999953</v>
      </c>
      <c r="Z3" s="5">
        <v>1.0305435286448903</v>
      </c>
      <c r="AA3" s="56">
        <v>1410186.24</v>
      </c>
      <c r="AB3" s="56">
        <v>1402600</v>
      </c>
      <c r="AC3" s="56">
        <v>-7586.2399999999907</v>
      </c>
      <c r="AD3" s="5">
        <v>1.0054086981320405</v>
      </c>
      <c r="AE3" s="56">
        <v>1410538.91</v>
      </c>
      <c r="AF3" s="56">
        <v>1418720</v>
      </c>
      <c r="AG3" s="56">
        <v>8181.0900000000838</v>
      </c>
      <c r="AH3" s="5">
        <v>0.99423347101612713</v>
      </c>
    </row>
    <row r="4" spans="1:34" x14ac:dyDescent="0.25">
      <c r="A4" s="54">
        <v>310</v>
      </c>
      <c r="B4" s="55" t="s">
        <v>600</v>
      </c>
      <c r="C4" s="56">
        <v>3007068.32</v>
      </c>
      <c r="D4" s="56">
        <v>2690000</v>
      </c>
      <c r="E4" s="56">
        <v>-317068.31999999983</v>
      </c>
      <c r="F4" s="5">
        <v>1.1178692639405203</v>
      </c>
      <c r="G4" s="56">
        <v>2944777.4</v>
      </c>
      <c r="H4" s="56">
        <v>2711000</v>
      </c>
      <c r="I4" s="56">
        <v>-233777.39999999991</v>
      </c>
      <c r="J4" s="5">
        <v>1.0862329029878273</v>
      </c>
      <c r="K4" s="56">
        <v>3125314.72</v>
      </c>
      <c r="L4" s="56">
        <v>2904000</v>
      </c>
      <c r="M4" s="56">
        <v>-221314.7200000002</v>
      </c>
      <c r="N4" s="5">
        <v>1.0762103030303032</v>
      </c>
      <c r="O4" s="56">
        <v>3055854.04</v>
      </c>
      <c r="P4" s="56">
        <v>2898200</v>
      </c>
      <c r="Q4" s="56">
        <v>-157654.04000000004</v>
      </c>
      <c r="R4" s="5">
        <v>1.0543972258643295</v>
      </c>
      <c r="S4" s="56">
        <v>3235572.93</v>
      </c>
      <c r="T4" s="56">
        <v>3054900</v>
      </c>
      <c r="U4" s="56">
        <v>-180672.93000000017</v>
      </c>
      <c r="V4" s="5">
        <v>1.0591420111951293</v>
      </c>
      <c r="W4" s="56">
        <v>3639317.57</v>
      </c>
      <c r="X4" s="56">
        <v>2998000</v>
      </c>
      <c r="Y4" s="56">
        <v>-641317.56999999983</v>
      </c>
      <c r="Z4" s="5">
        <v>1.2139151334222815</v>
      </c>
      <c r="AA4" s="56">
        <v>3637791.38</v>
      </c>
      <c r="AB4" s="56">
        <v>3220000</v>
      </c>
      <c r="AC4" s="56">
        <v>-417791.37999999989</v>
      </c>
      <c r="AD4" s="5">
        <v>1.1297488757763974</v>
      </c>
      <c r="AE4" s="56">
        <v>3474289.65</v>
      </c>
      <c r="AF4" s="56">
        <v>3574200</v>
      </c>
      <c r="AG4" s="56">
        <v>99910.350000000093</v>
      </c>
      <c r="AH4" s="5">
        <v>0.97204679368809799</v>
      </c>
    </row>
    <row r="5" spans="1:34" x14ac:dyDescent="0.25">
      <c r="A5" s="54">
        <v>320</v>
      </c>
      <c r="B5" s="55" t="s">
        <v>1818</v>
      </c>
      <c r="C5" s="56">
        <v>9194</v>
      </c>
      <c r="D5" s="56">
        <v>4000</v>
      </c>
      <c r="E5" s="56">
        <v>-5194</v>
      </c>
      <c r="F5" s="5">
        <v>2.2985000000000002</v>
      </c>
      <c r="G5" s="56">
        <v>8311</v>
      </c>
      <c r="H5" s="56">
        <v>9000</v>
      </c>
      <c r="I5" s="56">
        <v>689</v>
      </c>
      <c r="J5" s="5">
        <v>0.9234444444444444</v>
      </c>
      <c r="K5" s="56">
        <v>6928</v>
      </c>
      <c r="L5" s="56">
        <v>7000</v>
      </c>
      <c r="M5" s="56">
        <v>72</v>
      </c>
      <c r="N5" s="5">
        <v>0.98971428571428577</v>
      </c>
      <c r="O5" s="56">
        <v>13479</v>
      </c>
      <c r="P5" s="56">
        <v>8100</v>
      </c>
      <c r="Q5" s="56">
        <v>-5379</v>
      </c>
      <c r="R5" s="5">
        <v>1.664074074074074</v>
      </c>
      <c r="S5" s="56">
        <v>9880</v>
      </c>
      <c r="T5" s="56">
        <v>8600</v>
      </c>
      <c r="U5" s="56">
        <v>-1280</v>
      </c>
      <c r="V5" s="5">
        <v>1.1488372093023256</v>
      </c>
      <c r="W5" s="56">
        <v>11290</v>
      </c>
      <c r="X5" s="56">
        <v>9200</v>
      </c>
      <c r="Y5" s="56">
        <v>-2090</v>
      </c>
      <c r="Z5" s="5">
        <v>1.2271739130434782</v>
      </c>
      <c r="AA5" s="56">
        <v>8566</v>
      </c>
      <c r="AB5" s="56">
        <v>6700</v>
      </c>
      <c r="AC5" s="56">
        <v>-1866</v>
      </c>
      <c r="AD5" s="5">
        <v>1.2785074626865671</v>
      </c>
      <c r="AE5" s="56">
        <v>33925</v>
      </c>
      <c r="AF5" s="56">
        <v>7200</v>
      </c>
      <c r="AG5" s="56">
        <v>-26725</v>
      </c>
      <c r="AH5" s="5">
        <v>4.7118055555555554</v>
      </c>
    </row>
    <row r="6" spans="1:34" x14ac:dyDescent="0.25">
      <c r="A6" s="54">
        <v>321</v>
      </c>
      <c r="B6" s="55" t="s">
        <v>354</v>
      </c>
      <c r="C6" s="56">
        <v>226204.22</v>
      </c>
      <c r="D6" s="56">
        <v>210000</v>
      </c>
      <c r="E6" s="56">
        <v>-16204.220000000001</v>
      </c>
      <c r="F6" s="5">
        <v>1.0771629523809523</v>
      </c>
      <c r="G6" s="56">
        <v>231196.43</v>
      </c>
      <c r="H6" s="56">
        <v>220000</v>
      </c>
      <c r="I6" s="56">
        <v>-11196.429999999993</v>
      </c>
      <c r="J6" s="5">
        <v>1.0508928636363637</v>
      </c>
      <c r="K6" s="56">
        <v>217787.51</v>
      </c>
      <c r="L6" s="56">
        <v>225400</v>
      </c>
      <c r="M6" s="56">
        <v>7612.4899999999907</v>
      </c>
      <c r="N6" s="5">
        <v>0.96622675244010647</v>
      </c>
      <c r="O6" s="56">
        <v>215362.25</v>
      </c>
      <c r="P6" s="56">
        <v>220500</v>
      </c>
      <c r="Q6" s="56">
        <v>5137.75</v>
      </c>
      <c r="R6" s="5">
        <v>0.97669954648526081</v>
      </c>
      <c r="S6" s="56">
        <v>206989.03</v>
      </c>
      <c r="T6" s="56">
        <v>214300</v>
      </c>
      <c r="U6" s="56">
        <v>7310.9700000000012</v>
      </c>
      <c r="V6" s="5">
        <v>0.96588441437237516</v>
      </c>
      <c r="W6" s="56">
        <v>201021.23</v>
      </c>
      <c r="X6" s="56">
        <v>206200</v>
      </c>
      <c r="Y6" s="56">
        <v>5178.7699999999895</v>
      </c>
      <c r="Z6" s="5">
        <v>0.97488472356935019</v>
      </c>
      <c r="AA6" s="56">
        <v>199490.66</v>
      </c>
      <c r="AB6" s="56">
        <v>195700</v>
      </c>
      <c r="AC6" s="56">
        <v>-3790.6600000000035</v>
      </c>
      <c r="AD6" s="5">
        <v>1.0193697496167604</v>
      </c>
      <c r="AE6" s="56">
        <v>193869.55</v>
      </c>
      <c r="AF6" s="56">
        <v>200200</v>
      </c>
      <c r="AG6" s="56">
        <v>6330.4500000000116</v>
      </c>
      <c r="AH6" s="5">
        <v>0.96837937062937052</v>
      </c>
    </row>
    <row r="7" spans="1:34" x14ac:dyDescent="0.25">
      <c r="A7" s="54">
        <v>331</v>
      </c>
      <c r="B7" s="55" t="s">
        <v>364</v>
      </c>
      <c r="C7" s="56">
        <v>90473.32</v>
      </c>
      <c r="D7" s="56">
        <v>97000</v>
      </c>
      <c r="E7" s="56">
        <v>6526.679999999993</v>
      </c>
      <c r="F7" s="5">
        <v>0.93271463917525776</v>
      </c>
      <c r="G7" s="56">
        <v>84751.45</v>
      </c>
      <c r="H7" s="56">
        <v>88300</v>
      </c>
      <c r="I7" s="56">
        <v>3548.5500000000029</v>
      </c>
      <c r="J7" s="5">
        <v>0.9598125707814269</v>
      </c>
      <c r="K7" s="56">
        <v>106612.69</v>
      </c>
      <c r="L7" s="56">
        <v>78800</v>
      </c>
      <c r="M7" s="56">
        <v>-27812.690000000002</v>
      </c>
      <c r="N7" s="5">
        <v>1.352952918781726</v>
      </c>
      <c r="O7" s="56">
        <v>118973.98</v>
      </c>
      <c r="P7" s="56">
        <v>78800</v>
      </c>
      <c r="Q7" s="56">
        <v>-40173.979999999996</v>
      </c>
      <c r="R7" s="5">
        <v>1.5098220812182741</v>
      </c>
      <c r="S7" s="56">
        <v>86511.22</v>
      </c>
      <c r="T7" s="56">
        <v>83600</v>
      </c>
      <c r="U7" s="56">
        <v>-2911.2200000000012</v>
      </c>
      <c r="V7" s="5">
        <v>1.0348232057416269</v>
      </c>
      <c r="W7" s="56">
        <v>82092.17</v>
      </c>
      <c r="X7" s="56">
        <v>68300</v>
      </c>
      <c r="Y7" s="56">
        <v>-13792.169999999998</v>
      </c>
      <c r="Z7" s="5">
        <v>1.2019351390922401</v>
      </c>
      <c r="AA7" s="56">
        <v>58888.22</v>
      </c>
      <c r="AB7" s="56">
        <v>72100</v>
      </c>
      <c r="AC7" s="56">
        <v>13211.779999999999</v>
      </c>
      <c r="AD7" s="5">
        <v>0.81675755894590851</v>
      </c>
      <c r="AE7" s="56">
        <v>61172.36</v>
      </c>
      <c r="AF7" s="56">
        <v>56600</v>
      </c>
      <c r="AG7" s="56">
        <v>-4572.3600000000006</v>
      </c>
      <c r="AH7" s="5">
        <v>1.0807837455830389</v>
      </c>
    </row>
    <row r="8" spans="1:34" x14ac:dyDescent="0.25">
      <c r="A8" s="54">
        <v>341</v>
      </c>
      <c r="B8" s="55" t="s">
        <v>1049</v>
      </c>
      <c r="C8" s="56">
        <v>5554.18</v>
      </c>
      <c r="D8" s="56">
        <v>3000</v>
      </c>
      <c r="E8" s="56">
        <v>-2554.1800000000003</v>
      </c>
      <c r="F8" s="5">
        <v>1.8513933333333334</v>
      </c>
      <c r="G8" s="56">
        <v>14774.21</v>
      </c>
      <c r="H8" s="56">
        <v>4300</v>
      </c>
      <c r="I8" s="56">
        <v>-10474.209999999999</v>
      </c>
      <c r="J8" s="5">
        <v>3.4358627906976742</v>
      </c>
      <c r="K8" s="56">
        <v>44288.44</v>
      </c>
      <c r="L8" s="56">
        <v>9000</v>
      </c>
      <c r="M8" s="56">
        <v>-35288.44</v>
      </c>
      <c r="N8" s="5">
        <v>4.9209377777777776</v>
      </c>
      <c r="O8" s="56">
        <v>33160.99</v>
      </c>
      <c r="P8" s="56">
        <v>13800</v>
      </c>
      <c r="Q8" s="56">
        <v>-19360.989999999998</v>
      </c>
      <c r="R8" s="5">
        <v>2.4029702898550722</v>
      </c>
      <c r="S8" s="56">
        <v>7351.31</v>
      </c>
      <c r="T8" s="56">
        <v>10000</v>
      </c>
      <c r="U8" s="56">
        <v>2648.6899999999996</v>
      </c>
      <c r="V8" s="5">
        <v>0.73513100000000009</v>
      </c>
      <c r="W8" s="56">
        <v>5716.8</v>
      </c>
      <c r="X8" s="56">
        <v>6000</v>
      </c>
      <c r="Y8" s="56">
        <v>283.19999999999982</v>
      </c>
      <c r="Z8" s="5">
        <v>0.95279999999999998</v>
      </c>
      <c r="AA8" s="56">
        <v>15458.37</v>
      </c>
      <c r="AB8" s="56">
        <v>1500</v>
      </c>
      <c r="AC8" s="56">
        <v>-13958.37</v>
      </c>
      <c r="AD8" s="5">
        <v>10.305580000000001</v>
      </c>
      <c r="AE8" s="56">
        <v>20981.29</v>
      </c>
      <c r="AF8" s="56">
        <v>4000</v>
      </c>
      <c r="AG8" s="56">
        <v>-16981.29</v>
      </c>
      <c r="AH8" s="5">
        <v>5.2453225000000003</v>
      </c>
    </row>
    <row r="9" spans="1:34" x14ac:dyDescent="0.25">
      <c r="A9" s="54">
        <v>342</v>
      </c>
      <c r="B9" s="55" t="s">
        <v>374</v>
      </c>
      <c r="C9" s="56">
        <v>112808.4</v>
      </c>
      <c r="D9" s="56">
        <v>96000</v>
      </c>
      <c r="E9" s="56">
        <v>-16808.399999999994</v>
      </c>
      <c r="F9" s="5">
        <v>1.1750874999999998</v>
      </c>
      <c r="G9" s="56">
        <v>122088.24</v>
      </c>
      <c r="H9" s="56">
        <v>106000</v>
      </c>
      <c r="I9" s="56">
        <v>-16088.240000000005</v>
      </c>
      <c r="J9" s="5">
        <v>1.1517758490566039</v>
      </c>
      <c r="K9" s="56">
        <v>119211.18</v>
      </c>
      <c r="L9" s="56">
        <v>118500</v>
      </c>
      <c r="M9" s="56">
        <v>-711.17999999999302</v>
      </c>
      <c r="N9" s="5">
        <v>1.0060015189873417</v>
      </c>
      <c r="O9" s="56">
        <v>145277.13</v>
      </c>
      <c r="P9" s="56">
        <v>133500</v>
      </c>
      <c r="Q9" s="56">
        <v>-11777.130000000005</v>
      </c>
      <c r="R9" s="5">
        <v>1.0882182022471911</v>
      </c>
      <c r="S9" s="56">
        <v>215353.12</v>
      </c>
      <c r="T9" s="56">
        <v>143200</v>
      </c>
      <c r="U9" s="56">
        <v>-72153.119999999995</v>
      </c>
      <c r="V9" s="5">
        <v>1.5038625698324022</v>
      </c>
      <c r="W9" s="56">
        <v>156542.10999999999</v>
      </c>
      <c r="X9" s="56">
        <v>144400</v>
      </c>
      <c r="Y9" s="56">
        <v>-12142.109999999986</v>
      </c>
      <c r="Z9" s="5">
        <v>1.0840866343490303</v>
      </c>
      <c r="AA9" s="56">
        <v>178270.49</v>
      </c>
      <c r="AB9" s="56">
        <v>150000</v>
      </c>
      <c r="AC9" s="56">
        <v>-28270.489999999991</v>
      </c>
      <c r="AD9" s="5">
        <v>1.1884699333333333</v>
      </c>
      <c r="AE9" s="56">
        <v>197816.98</v>
      </c>
      <c r="AF9" s="56">
        <v>168000</v>
      </c>
      <c r="AG9" s="56">
        <v>-29816.98000000001</v>
      </c>
      <c r="AH9" s="5">
        <v>1.1774820238095238</v>
      </c>
    </row>
    <row r="10" spans="1:34" x14ac:dyDescent="0.25">
      <c r="A10" s="54">
        <v>351</v>
      </c>
      <c r="B10" s="55" t="s">
        <v>1817</v>
      </c>
      <c r="C10" s="56">
        <v>2504</v>
      </c>
      <c r="D10" s="56">
        <v>0</v>
      </c>
      <c r="E10" s="56">
        <v>-2504</v>
      </c>
      <c r="F10" s="5">
        <v>0</v>
      </c>
      <c r="G10" s="56">
        <v>2972.28</v>
      </c>
      <c r="H10" s="56">
        <v>800</v>
      </c>
      <c r="I10" s="56">
        <v>-2172.2800000000002</v>
      </c>
      <c r="J10" s="5">
        <v>3.7153500000000004</v>
      </c>
      <c r="K10" s="56">
        <v>0</v>
      </c>
      <c r="L10" s="56">
        <v>0</v>
      </c>
      <c r="M10" s="56">
        <v>0</v>
      </c>
      <c r="N10" s="5">
        <v>0</v>
      </c>
      <c r="O10" s="56">
        <v>0</v>
      </c>
      <c r="P10" s="56">
        <v>0</v>
      </c>
      <c r="Q10" s="56">
        <v>0</v>
      </c>
      <c r="R10" s="5">
        <v>0</v>
      </c>
      <c r="S10" s="56">
        <v>0</v>
      </c>
      <c r="T10" s="56">
        <v>0</v>
      </c>
      <c r="U10" s="56">
        <v>0</v>
      </c>
      <c r="V10" s="5">
        <v>0</v>
      </c>
      <c r="W10" s="56">
        <v>0</v>
      </c>
      <c r="X10" s="56">
        <v>0</v>
      </c>
      <c r="Y10" s="56">
        <v>0</v>
      </c>
      <c r="Z10" s="5">
        <v>0</v>
      </c>
      <c r="AA10" s="56">
        <v>0</v>
      </c>
      <c r="AB10" s="56">
        <v>0</v>
      </c>
      <c r="AC10" s="56">
        <v>0</v>
      </c>
      <c r="AD10" s="5">
        <v>0</v>
      </c>
      <c r="AE10" s="56">
        <v>0</v>
      </c>
      <c r="AF10" s="56">
        <v>0</v>
      </c>
      <c r="AG10" s="56">
        <v>0</v>
      </c>
      <c r="AH10" s="5">
        <v>0</v>
      </c>
    </row>
    <row r="11" spans="1:34" x14ac:dyDescent="0.25">
      <c r="A11" s="54">
        <v>352</v>
      </c>
      <c r="B11" s="55" t="s">
        <v>1816</v>
      </c>
      <c r="C11" s="56">
        <v>0</v>
      </c>
      <c r="D11" s="56">
        <v>0</v>
      </c>
      <c r="E11" s="56">
        <v>0</v>
      </c>
      <c r="F11" s="5">
        <v>0</v>
      </c>
      <c r="G11" s="56">
        <v>0</v>
      </c>
      <c r="H11" s="56">
        <v>0</v>
      </c>
      <c r="I11" s="56">
        <v>0</v>
      </c>
      <c r="J11" s="5">
        <v>0</v>
      </c>
      <c r="K11" s="56">
        <v>0</v>
      </c>
      <c r="L11" s="56">
        <v>0</v>
      </c>
      <c r="M11" s="56">
        <v>0</v>
      </c>
      <c r="N11" s="5">
        <v>0</v>
      </c>
      <c r="O11" s="56">
        <v>0</v>
      </c>
      <c r="P11" s="56">
        <v>0</v>
      </c>
      <c r="Q11" s="56">
        <v>0</v>
      </c>
      <c r="R11" s="5">
        <v>0</v>
      </c>
      <c r="S11" s="56">
        <v>0</v>
      </c>
      <c r="T11" s="56">
        <v>0</v>
      </c>
      <c r="U11" s="56">
        <v>0</v>
      </c>
      <c r="V11" s="5">
        <v>0</v>
      </c>
      <c r="W11" s="56">
        <v>638796.19999999995</v>
      </c>
      <c r="X11" s="56">
        <v>0</v>
      </c>
      <c r="Y11" s="56">
        <v>-638796.19999999995</v>
      </c>
      <c r="Z11" s="5">
        <v>0</v>
      </c>
      <c r="AA11" s="56">
        <v>642835.62</v>
      </c>
      <c r="AB11" s="56">
        <v>0</v>
      </c>
      <c r="AC11" s="56">
        <v>-642835.62</v>
      </c>
      <c r="AD11" s="5">
        <v>0</v>
      </c>
      <c r="AE11" s="56">
        <v>0</v>
      </c>
      <c r="AF11" s="56">
        <v>0</v>
      </c>
      <c r="AG11" s="56">
        <v>0</v>
      </c>
      <c r="AH11" s="5">
        <v>0</v>
      </c>
    </row>
    <row r="12" spans="1:34" x14ac:dyDescent="0.25">
      <c r="A12" s="54">
        <v>354</v>
      </c>
      <c r="B12" s="55" t="s">
        <v>1815</v>
      </c>
      <c r="C12" s="56">
        <v>0</v>
      </c>
      <c r="D12" s="56">
        <v>0</v>
      </c>
      <c r="E12" s="56">
        <v>0</v>
      </c>
      <c r="F12" s="5">
        <v>0</v>
      </c>
      <c r="G12" s="56">
        <v>0</v>
      </c>
      <c r="H12" s="56">
        <v>0</v>
      </c>
      <c r="I12" s="56">
        <v>0</v>
      </c>
      <c r="J12" s="5">
        <v>0</v>
      </c>
      <c r="K12" s="56">
        <v>99415</v>
      </c>
      <c r="L12" s="56">
        <v>0</v>
      </c>
      <c r="M12" s="56">
        <v>-99415</v>
      </c>
      <c r="N12" s="5">
        <v>0</v>
      </c>
      <c r="O12" s="56">
        <v>134803.63</v>
      </c>
      <c r="P12" s="56">
        <v>260000</v>
      </c>
      <c r="Q12" s="56">
        <v>125196.37</v>
      </c>
      <c r="R12" s="5">
        <v>0.51847549999999998</v>
      </c>
      <c r="S12" s="56">
        <v>67858</v>
      </c>
      <c r="T12" s="56">
        <v>0</v>
      </c>
      <c r="U12" s="56">
        <v>-67858</v>
      </c>
      <c r="V12" s="5">
        <v>0</v>
      </c>
      <c r="W12" s="56">
        <v>156880</v>
      </c>
      <c r="X12" s="56">
        <v>25000</v>
      </c>
      <c r="Y12" s="56">
        <v>-131880</v>
      </c>
      <c r="Z12" s="5">
        <v>6.2751999999999999</v>
      </c>
      <c r="AA12" s="56">
        <v>0</v>
      </c>
      <c r="AB12" s="56">
        <v>25000</v>
      </c>
      <c r="AC12" s="56">
        <v>25000</v>
      </c>
      <c r="AD12" s="5">
        <v>0</v>
      </c>
      <c r="AE12" s="56">
        <v>0</v>
      </c>
      <c r="AF12" s="56">
        <v>0</v>
      </c>
      <c r="AG12" s="56">
        <v>0</v>
      </c>
      <c r="AH12" s="5">
        <v>0</v>
      </c>
    </row>
    <row r="13" spans="1:34" x14ac:dyDescent="0.25">
      <c r="A13" s="54">
        <v>355</v>
      </c>
      <c r="B13" s="55" t="s">
        <v>1814</v>
      </c>
      <c r="C13" s="56">
        <v>281855.02</v>
      </c>
      <c r="D13" s="56">
        <v>230000</v>
      </c>
      <c r="E13" s="56">
        <v>-51855.020000000019</v>
      </c>
      <c r="F13" s="5">
        <v>1.2254566086956522</v>
      </c>
      <c r="G13" s="56">
        <v>292677.96999999997</v>
      </c>
      <c r="H13" s="56">
        <v>293000</v>
      </c>
      <c r="I13" s="56">
        <v>322.03000000002794</v>
      </c>
      <c r="J13" s="5">
        <v>0.9989009215017064</v>
      </c>
      <c r="K13" s="56">
        <v>142145.49</v>
      </c>
      <c r="L13" s="56">
        <v>146500</v>
      </c>
      <c r="M13" s="56">
        <v>4354.5100000000093</v>
      </c>
      <c r="N13" s="5">
        <v>0.97027638225255963</v>
      </c>
      <c r="O13" s="56">
        <v>166788.75</v>
      </c>
      <c r="P13" s="56">
        <v>141400</v>
      </c>
      <c r="Q13" s="56">
        <v>-25388.75</v>
      </c>
      <c r="R13" s="5">
        <v>1.1795526874115982</v>
      </c>
      <c r="S13" s="56">
        <v>150367.57999999999</v>
      </c>
      <c r="T13" s="56">
        <v>152200</v>
      </c>
      <c r="U13" s="56">
        <v>1832.4200000000128</v>
      </c>
      <c r="V13" s="5">
        <v>0.98796044678055184</v>
      </c>
      <c r="W13" s="56">
        <v>156846.26999999999</v>
      </c>
      <c r="X13" s="56">
        <v>162000</v>
      </c>
      <c r="Y13" s="56">
        <v>5153.7300000000105</v>
      </c>
      <c r="Z13" s="5">
        <v>0.96818685185185183</v>
      </c>
      <c r="AA13" s="56">
        <v>176025.18</v>
      </c>
      <c r="AB13" s="56">
        <v>153500</v>
      </c>
      <c r="AC13" s="56">
        <v>-22525.179999999993</v>
      </c>
      <c r="AD13" s="5">
        <v>1.1467438436482085</v>
      </c>
      <c r="AE13" s="56">
        <v>208780.79999999999</v>
      </c>
      <c r="AF13" s="56">
        <v>177100</v>
      </c>
      <c r="AG13" s="56">
        <v>-31680.799999999988</v>
      </c>
      <c r="AH13" s="5">
        <v>1.1788865047995483</v>
      </c>
    </row>
    <row r="14" spans="1:34" x14ac:dyDescent="0.25">
      <c r="A14" s="54">
        <v>357</v>
      </c>
      <c r="B14" s="55" t="s">
        <v>1813</v>
      </c>
      <c r="C14" s="56">
        <v>25532.43</v>
      </c>
      <c r="D14" s="56">
        <v>1000</v>
      </c>
      <c r="E14" s="56">
        <v>-24532.43</v>
      </c>
      <c r="F14" s="5">
        <v>25.532430000000002</v>
      </c>
      <c r="G14" s="56">
        <v>6774.07</v>
      </c>
      <c r="H14" s="56">
        <v>31000</v>
      </c>
      <c r="I14" s="56">
        <v>24225.93</v>
      </c>
      <c r="J14" s="5">
        <v>0.21851838709677418</v>
      </c>
      <c r="K14" s="56">
        <v>31190.36</v>
      </c>
      <c r="L14" s="56">
        <v>1000</v>
      </c>
      <c r="M14" s="56">
        <v>-30190.36</v>
      </c>
      <c r="N14" s="5">
        <v>31.190360000000002</v>
      </c>
      <c r="O14" s="56">
        <v>20938.39</v>
      </c>
      <c r="P14" s="56">
        <v>1000</v>
      </c>
      <c r="Q14" s="56">
        <v>-19938.39</v>
      </c>
      <c r="R14" s="5">
        <v>20.938389999999998</v>
      </c>
      <c r="S14" s="56">
        <v>47410.89</v>
      </c>
      <c r="T14" s="56">
        <v>1100</v>
      </c>
      <c r="U14" s="56">
        <v>-46310.89</v>
      </c>
      <c r="V14" s="5">
        <v>43.100809090909088</v>
      </c>
      <c r="W14" s="56">
        <v>1087.1600000000001</v>
      </c>
      <c r="X14" s="56">
        <v>1100</v>
      </c>
      <c r="Y14" s="56">
        <v>12.839999999999918</v>
      </c>
      <c r="Z14" s="5">
        <v>0.98832727272727283</v>
      </c>
      <c r="AA14" s="56">
        <v>1512.5</v>
      </c>
      <c r="AB14" s="56">
        <v>1100</v>
      </c>
      <c r="AC14" s="56">
        <v>-412.5</v>
      </c>
      <c r="AD14" s="5">
        <v>1.375</v>
      </c>
      <c r="AE14" s="56">
        <v>1993.93</v>
      </c>
      <c r="AF14" s="56">
        <v>1000</v>
      </c>
      <c r="AG14" s="56">
        <v>-993.93000000000006</v>
      </c>
      <c r="AH14" s="5">
        <v>1.99393</v>
      </c>
    </row>
    <row r="15" spans="1:34" x14ac:dyDescent="0.25">
      <c r="A15" s="54">
        <v>361</v>
      </c>
      <c r="B15" s="55" t="s">
        <v>1812</v>
      </c>
      <c r="C15" s="56">
        <v>111137.87</v>
      </c>
      <c r="D15" s="56">
        <v>38500</v>
      </c>
      <c r="E15" s="56">
        <v>-72637.87</v>
      </c>
      <c r="F15" s="5">
        <v>2.8866979220779219</v>
      </c>
      <c r="G15" s="56">
        <v>162288.71</v>
      </c>
      <c r="H15" s="56">
        <v>100500</v>
      </c>
      <c r="I15" s="56">
        <v>-61788.709999999992</v>
      </c>
      <c r="J15" s="5">
        <v>1.6148130348258705</v>
      </c>
      <c r="K15" s="56">
        <v>136431.19</v>
      </c>
      <c r="L15" s="56">
        <v>102500</v>
      </c>
      <c r="M15" s="56">
        <v>-33931.19</v>
      </c>
      <c r="N15" s="5">
        <v>1.3310360000000001</v>
      </c>
      <c r="O15" s="56">
        <v>77329.429999999993</v>
      </c>
      <c r="P15" s="56">
        <v>156500</v>
      </c>
      <c r="Q15" s="56">
        <v>79170.570000000007</v>
      </c>
      <c r="R15" s="5">
        <v>0.49411776357827469</v>
      </c>
      <c r="S15" s="56">
        <v>115769.38</v>
      </c>
      <c r="T15" s="56">
        <v>143500</v>
      </c>
      <c r="U15" s="56">
        <v>27730.619999999995</v>
      </c>
      <c r="V15" s="5">
        <v>0.80675526132404185</v>
      </c>
      <c r="W15" s="56">
        <v>156169.12</v>
      </c>
      <c r="X15" s="56">
        <v>97000</v>
      </c>
      <c r="Y15" s="56">
        <v>-59169.119999999995</v>
      </c>
      <c r="Z15" s="5">
        <v>1.6099909278350515</v>
      </c>
      <c r="AA15" s="56">
        <v>100053.2</v>
      </c>
      <c r="AB15" s="56">
        <v>136800</v>
      </c>
      <c r="AC15" s="56">
        <v>36746.800000000003</v>
      </c>
      <c r="AD15" s="5">
        <v>0.73138304093567252</v>
      </c>
      <c r="AE15" s="56">
        <v>178215.53</v>
      </c>
      <c r="AF15" s="56">
        <v>125350</v>
      </c>
      <c r="AG15" s="56">
        <v>-52865.53</v>
      </c>
      <c r="AH15" s="5">
        <v>1.4217433585959314</v>
      </c>
    </row>
    <row r="16" spans="1:34" x14ac:dyDescent="0.25">
      <c r="A16" s="54">
        <v>362</v>
      </c>
      <c r="B16" s="55" t="s">
        <v>326</v>
      </c>
      <c r="C16" s="56">
        <v>168004.08</v>
      </c>
      <c r="D16" s="56">
        <v>86000</v>
      </c>
      <c r="E16" s="56">
        <v>-82004.079999999987</v>
      </c>
      <c r="F16" s="5">
        <v>1.9535358139534882</v>
      </c>
      <c r="G16" s="56">
        <v>211370.86</v>
      </c>
      <c r="H16" s="56">
        <v>178700</v>
      </c>
      <c r="I16" s="56">
        <v>-32670.859999999986</v>
      </c>
      <c r="J16" s="5">
        <v>1.1828251818690543</v>
      </c>
      <c r="K16" s="56">
        <v>246398.79</v>
      </c>
      <c r="L16" s="56">
        <v>171500</v>
      </c>
      <c r="M16" s="56">
        <v>-74898.790000000008</v>
      </c>
      <c r="N16" s="5">
        <v>1.4367276384839651</v>
      </c>
      <c r="O16" s="56">
        <v>326526.24</v>
      </c>
      <c r="P16" s="56">
        <v>179900</v>
      </c>
      <c r="Q16" s="56">
        <v>-146626.23999999999</v>
      </c>
      <c r="R16" s="5">
        <v>1.8150430239021678</v>
      </c>
      <c r="S16" s="56">
        <v>336979.17</v>
      </c>
      <c r="T16" s="56">
        <v>254400</v>
      </c>
      <c r="U16" s="56">
        <v>-82579.169999999984</v>
      </c>
      <c r="V16" s="5">
        <v>1.3246036556603773</v>
      </c>
      <c r="W16" s="56">
        <v>312399.95</v>
      </c>
      <c r="X16" s="56">
        <v>261200</v>
      </c>
      <c r="Y16" s="56">
        <v>-51199.950000000012</v>
      </c>
      <c r="Z16" s="5">
        <v>1.1960181852986218</v>
      </c>
      <c r="AA16" s="56">
        <v>227550.88</v>
      </c>
      <c r="AB16" s="56">
        <v>231100</v>
      </c>
      <c r="AC16" s="56">
        <v>3549.1199999999953</v>
      </c>
      <c r="AD16" s="5">
        <v>0.98464249242752055</v>
      </c>
      <c r="AE16" s="56">
        <v>251993.58</v>
      </c>
      <c r="AF16" s="56">
        <v>160300</v>
      </c>
      <c r="AG16" s="56">
        <v>-91693.579999999987</v>
      </c>
      <c r="AH16" s="5">
        <v>1.5720123518402993</v>
      </c>
    </row>
    <row r="17" spans="1:34" x14ac:dyDescent="0.25">
      <c r="A17" s="54">
        <v>363</v>
      </c>
      <c r="B17" s="55" t="s">
        <v>1811</v>
      </c>
      <c r="C17" s="56">
        <v>0</v>
      </c>
      <c r="D17" s="56">
        <v>0</v>
      </c>
      <c r="E17" s="56">
        <v>0</v>
      </c>
      <c r="F17" s="5">
        <v>0</v>
      </c>
      <c r="G17" s="56">
        <v>175</v>
      </c>
      <c r="H17" s="56">
        <v>0</v>
      </c>
      <c r="I17" s="56">
        <v>-175</v>
      </c>
      <c r="J17" s="5">
        <v>0</v>
      </c>
      <c r="K17" s="56">
        <v>0</v>
      </c>
      <c r="L17" s="56">
        <v>0</v>
      </c>
      <c r="M17" s="56">
        <v>0</v>
      </c>
      <c r="N17" s="5">
        <v>0</v>
      </c>
      <c r="O17" s="56">
        <v>0</v>
      </c>
      <c r="P17" s="56">
        <v>0</v>
      </c>
      <c r="Q17" s="56">
        <v>0</v>
      </c>
      <c r="R17" s="5">
        <v>0</v>
      </c>
      <c r="S17" s="56">
        <v>0</v>
      </c>
      <c r="T17" s="56">
        <v>0</v>
      </c>
      <c r="U17" s="56">
        <v>0</v>
      </c>
      <c r="V17" s="5">
        <v>0</v>
      </c>
      <c r="W17" s="56">
        <v>0</v>
      </c>
      <c r="X17" s="56">
        <v>0</v>
      </c>
      <c r="Y17" s="56">
        <v>0</v>
      </c>
      <c r="Z17" s="5">
        <v>0</v>
      </c>
      <c r="AA17" s="56">
        <v>0</v>
      </c>
      <c r="AB17" s="56">
        <v>0</v>
      </c>
      <c r="AC17" s="56">
        <v>0</v>
      </c>
      <c r="AD17" s="5">
        <v>0</v>
      </c>
      <c r="AE17" s="56">
        <v>0</v>
      </c>
      <c r="AF17" s="56">
        <v>0</v>
      </c>
      <c r="AG17" s="56">
        <v>0</v>
      </c>
      <c r="AH17" s="5">
        <v>0</v>
      </c>
    </row>
    <row r="18" spans="1:34" x14ac:dyDescent="0.25">
      <c r="A18" s="54">
        <v>364</v>
      </c>
      <c r="B18" s="55" t="s">
        <v>686</v>
      </c>
      <c r="C18" s="56">
        <v>109118.2</v>
      </c>
      <c r="D18" s="56">
        <v>108500</v>
      </c>
      <c r="E18" s="56">
        <v>-618.19999999999709</v>
      </c>
      <c r="F18" s="5">
        <v>1.0056976958525345</v>
      </c>
      <c r="G18" s="56">
        <v>108589</v>
      </c>
      <c r="H18" s="56">
        <v>108500</v>
      </c>
      <c r="I18" s="56">
        <v>-89</v>
      </c>
      <c r="J18" s="5">
        <v>1.0008202764976959</v>
      </c>
      <c r="K18" s="56">
        <v>101674</v>
      </c>
      <c r="L18" s="56">
        <v>101000</v>
      </c>
      <c r="M18" s="56">
        <v>-674</v>
      </c>
      <c r="N18" s="5">
        <v>1.0066732673267327</v>
      </c>
      <c r="O18" s="56">
        <v>101000</v>
      </c>
      <c r="P18" s="56">
        <v>101000</v>
      </c>
      <c r="Q18" s="56">
        <v>0</v>
      </c>
      <c r="R18" s="5">
        <v>1</v>
      </c>
      <c r="S18" s="56">
        <v>101000</v>
      </c>
      <c r="T18" s="56">
        <v>101000</v>
      </c>
      <c r="U18" s="56">
        <v>0</v>
      </c>
      <c r="V18" s="5">
        <v>1</v>
      </c>
      <c r="W18" s="56">
        <v>104771</v>
      </c>
      <c r="X18" s="56">
        <v>104000</v>
      </c>
      <c r="Y18" s="56">
        <v>-771</v>
      </c>
      <c r="Z18" s="5">
        <v>1.0074134615384616</v>
      </c>
      <c r="AA18" s="56">
        <v>834.2</v>
      </c>
      <c r="AB18" s="56">
        <v>0</v>
      </c>
      <c r="AC18" s="56">
        <v>-834.2</v>
      </c>
      <c r="AD18" s="5">
        <v>0</v>
      </c>
      <c r="AE18" s="56">
        <v>0</v>
      </c>
      <c r="AF18" s="56">
        <v>0</v>
      </c>
      <c r="AG18" s="56">
        <v>0</v>
      </c>
      <c r="AH18" s="5">
        <v>0</v>
      </c>
    </row>
    <row r="19" spans="1:34" x14ac:dyDescent="0.25">
      <c r="A19" s="54">
        <v>367</v>
      </c>
      <c r="B19" s="55" t="s">
        <v>1793</v>
      </c>
      <c r="C19" s="56">
        <v>0</v>
      </c>
      <c r="D19" s="56">
        <v>0</v>
      </c>
      <c r="E19" s="56">
        <v>0</v>
      </c>
      <c r="F19" s="5">
        <v>0</v>
      </c>
      <c r="G19" s="56">
        <v>1100</v>
      </c>
      <c r="H19" s="56">
        <v>0</v>
      </c>
      <c r="I19" s="56">
        <v>-1100</v>
      </c>
      <c r="J19" s="5">
        <v>0</v>
      </c>
      <c r="K19" s="56">
        <v>1400</v>
      </c>
      <c r="L19" s="56">
        <v>0</v>
      </c>
      <c r="M19" s="56">
        <v>-1400</v>
      </c>
      <c r="N19" s="5">
        <v>0</v>
      </c>
      <c r="O19" s="56">
        <v>263.3</v>
      </c>
      <c r="P19" s="56">
        <v>0</v>
      </c>
      <c r="Q19" s="56">
        <v>-263.3</v>
      </c>
      <c r="R19" s="5">
        <v>0</v>
      </c>
      <c r="S19" s="56">
        <v>15</v>
      </c>
      <c r="T19" s="56">
        <v>0</v>
      </c>
      <c r="U19" s="56">
        <v>-15</v>
      </c>
      <c r="V19" s="5">
        <v>0</v>
      </c>
      <c r="W19" s="56">
        <v>290.25</v>
      </c>
      <c r="X19" s="56">
        <v>0</v>
      </c>
      <c r="Y19" s="56">
        <v>-290.25</v>
      </c>
      <c r="Z19" s="5">
        <v>0</v>
      </c>
      <c r="AA19" s="56">
        <v>174</v>
      </c>
      <c r="AB19" s="56">
        <v>0</v>
      </c>
      <c r="AC19" s="56">
        <v>-174</v>
      </c>
      <c r="AD19" s="5">
        <v>0</v>
      </c>
      <c r="AE19" s="56">
        <v>62.4</v>
      </c>
      <c r="AF19" s="56">
        <v>0</v>
      </c>
      <c r="AG19" s="56">
        <v>-62.4</v>
      </c>
      <c r="AH19" s="5">
        <v>0</v>
      </c>
    </row>
    <row r="20" spans="1:34" x14ac:dyDescent="0.25">
      <c r="A20" s="54">
        <v>379</v>
      </c>
      <c r="B20" s="55" t="s">
        <v>1810</v>
      </c>
      <c r="C20" s="56">
        <v>0</v>
      </c>
      <c r="D20" s="56">
        <v>0</v>
      </c>
      <c r="E20" s="56">
        <v>0</v>
      </c>
      <c r="F20" s="5">
        <v>0</v>
      </c>
      <c r="G20" s="56">
        <v>0</v>
      </c>
      <c r="H20" s="56">
        <v>0</v>
      </c>
      <c r="I20" s="56">
        <v>0</v>
      </c>
      <c r="J20" s="5">
        <v>0</v>
      </c>
      <c r="K20" s="56">
        <v>0</v>
      </c>
      <c r="L20" s="56">
        <v>0</v>
      </c>
      <c r="M20" s="56">
        <v>0</v>
      </c>
      <c r="N20" s="5">
        <v>0</v>
      </c>
      <c r="O20" s="56">
        <v>0</v>
      </c>
      <c r="P20" s="56">
        <v>0</v>
      </c>
      <c r="Q20" s="56">
        <v>0</v>
      </c>
      <c r="R20" s="5">
        <v>0</v>
      </c>
      <c r="S20" s="56">
        <v>0</v>
      </c>
      <c r="T20" s="56">
        <v>0</v>
      </c>
      <c r="U20" s="56">
        <v>0</v>
      </c>
      <c r="V20" s="5">
        <v>0</v>
      </c>
      <c r="W20" s="56">
        <v>42.25</v>
      </c>
      <c r="X20" s="56">
        <v>0</v>
      </c>
      <c r="Y20" s="56">
        <v>-42.25</v>
      </c>
      <c r="Z20" s="5">
        <v>0</v>
      </c>
      <c r="AA20" s="56">
        <v>0</v>
      </c>
      <c r="AB20" s="56">
        <v>0</v>
      </c>
      <c r="AC20" s="56">
        <v>0</v>
      </c>
      <c r="AD20" s="5">
        <v>0</v>
      </c>
      <c r="AE20" s="56">
        <v>0</v>
      </c>
      <c r="AF20" s="56">
        <v>0</v>
      </c>
      <c r="AG20" s="56">
        <v>0</v>
      </c>
      <c r="AH20" s="5">
        <v>0</v>
      </c>
    </row>
    <row r="21" spans="1:34" x14ac:dyDescent="0.25">
      <c r="A21" s="54">
        <v>380</v>
      </c>
      <c r="B21" s="55" t="s">
        <v>1809</v>
      </c>
      <c r="C21" s="56">
        <v>1271.51</v>
      </c>
      <c r="D21" s="56">
        <v>0</v>
      </c>
      <c r="E21" s="56">
        <v>-1271.51</v>
      </c>
      <c r="F21" s="5">
        <v>0</v>
      </c>
      <c r="G21" s="56">
        <v>455.13</v>
      </c>
      <c r="H21" s="56">
        <v>0</v>
      </c>
      <c r="I21" s="56">
        <v>-455.13</v>
      </c>
      <c r="J21" s="5">
        <v>0</v>
      </c>
      <c r="K21" s="56">
        <v>438.82</v>
      </c>
      <c r="L21" s="56">
        <v>0</v>
      </c>
      <c r="M21" s="56">
        <v>-438.82</v>
      </c>
      <c r="N21" s="5">
        <v>0</v>
      </c>
      <c r="O21" s="56">
        <v>25</v>
      </c>
      <c r="P21" s="56">
        <v>0</v>
      </c>
      <c r="Q21" s="56">
        <v>-25</v>
      </c>
      <c r="R21" s="5">
        <v>0</v>
      </c>
      <c r="S21" s="56">
        <v>2950</v>
      </c>
      <c r="T21" s="56">
        <v>0</v>
      </c>
      <c r="U21" s="56">
        <v>-2950</v>
      </c>
      <c r="V21" s="5">
        <v>0</v>
      </c>
      <c r="W21" s="56">
        <v>406.49</v>
      </c>
      <c r="X21" s="56">
        <v>0</v>
      </c>
      <c r="Y21" s="56">
        <v>-406.49</v>
      </c>
      <c r="Z21" s="5">
        <v>0</v>
      </c>
      <c r="AA21" s="56">
        <v>0</v>
      </c>
      <c r="AB21" s="56">
        <v>0</v>
      </c>
      <c r="AC21" s="56">
        <v>0</v>
      </c>
      <c r="AD21" s="5">
        <v>0</v>
      </c>
      <c r="AE21" s="56">
        <v>0</v>
      </c>
      <c r="AF21" s="56">
        <v>0</v>
      </c>
      <c r="AG21" s="56">
        <v>0</v>
      </c>
      <c r="AH21" s="5">
        <v>0</v>
      </c>
    </row>
    <row r="22" spans="1:34" x14ac:dyDescent="0.25">
      <c r="A22" s="54">
        <v>387</v>
      </c>
      <c r="B22" s="55" t="s">
        <v>1808</v>
      </c>
      <c r="C22" s="56">
        <v>7604.82</v>
      </c>
      <c r="D22" s="56">
        <v>2000</v>
      </c>
      <c r="E22" s="56">
        <v>-5604.82</v>
      </c>
      <c r="F22" s="5">
        <v>3.8024100000000001</v>
      </c>
      <c r="G22" s="56">
        <v>13025</v>
      </c>
      <c r="H22" s="56">
        <v>0</v>
      </c>
      <c r="I22" s="56">
        <v>-13025</v>
      </c>
      <c r="J22" s="5">
        <v>0</v>
      </c>
      <c r="K22" s="56">
        <v>8550</v>
      </c>
      <c r="L22" s="56">
        <v>0</v>
      </c>
      <c r="M22" s="56">
        <v>-8550</v>
      </c>
      <c r="N22" s="5">
        <v>0</v>
      </c>
      <c r="O22" s="56">
        <v>6017.25</v>
      </c>
      <c r="P22" s="56">
        <v>750</v>
      </c>
      <c r="Q22" s="56">
        <v>-5267.25</v>
      </c>
      <c r="R22" s="5">
        <v>8.0229999999999997</v>
      </c>
      <c r="S22" s="56">
        <v>263.7</v>
      </c>
      <c r="T22" s="56">
        <v>1500</v>
      </c>
      <c r="U22" s="56">
        <v>1236.3</v>
      </c>
      <c r="V22" s="5">
        <v>0.17579999999999998</v>
      </c>
      <c r="W22" s="56">
        <v>8825</v>
      </c>
      <c r="X22" s="56">
        <v>1500</v>
      </c>
      <c r="Y22" s="56">
        <v>-7325</v>
      </c>
      <c r="Z22" s="5">
        <v>5.8833333333333337</v>
      </c>
      <c r="AA22" s="56">
        <v>13054.4</v>
      </c>
      <c r="AB22" s="56">
        <v>1500</v>
      </c>
      <c r="AC22" s="56">
        <v>-11554.4</v>
      </c>
      <c r="AD22" s="5">
        <v>8.7029333333333323</v>
      </c>
      <c r="AE22" s="56">
        <v>2550</v>
      </c>
      <c r="AF22" s="56">
        <v>8800</v>
      </c>
      <c r="AG22" s="56">
        <v>6250</v>
      </c>
      <c r="AH22" s="5">
        <v>0.28977272727272729</v>
      </c>
    </row>
    <row r="23" spans="1:34" x14ac:dyDescent="0.25">
      <c r="A23" s="54">
        <v>388</v>
      </c>
      <c r="B23" s="55" t="s">
        <v>730</v>
      </c>
      <c r="C23" s="56">
        <v>168</v>
      </c>
      <c r="D23" s="56">
        <v>0</v>
      </c>
      <c r="E23" s="56">
        <v>-168</v>
      </c>
      <c r="F23" s="5">
        <v>0</v>
      </c>
      <c r="G23" s="56">
        <v>50000</v>
      </c>
      <c r="H23" s="56">
        <v>0</v>
      </c>
      <c r="I23" s="56">
        <v>-50000</v>
      </c>
      <c r="J23" s="5">
        <v>0</v>
      </c>
      <c r="K23" s="56">
        <v>0</v>
      </c>
      <c r="L23" s="56">
        <v>0</v>
      </c>
      <c r="M23" s="56">
        <v>0</v>
      </c>
      <c r="N23" s="5">
        <v>0</v>
      </c>
      <c r="O23" s="56">
        <v>150</v>
      </c>
      <c r="P23" s="56">
        <v>0</v>
      </c>
      <c r="Q23" s="56">
        <v>-150</v>
      </c>
      <c r="R23" s="5">
        <v>0</v>
      </c>
      <c r="S23" s="56">
        <v>0</v>
      </c>
      <c r="T23" s="56">
        <v>0</v>
      </c>
      <c r="U23" s="56">
        <v>0</v>
      </c>
      <c r="V23" s="5">
        <v>0</v>
      </c>
      <c r="W23" s="56">
        <v>0</v>
      </c>
      <c r="X23" s="56">
        <v>0</v>
      </c>
      <c r="Y23" s="56">
        <v>0</v>
      </c>
      <c r="Z23" s="5">
        <v>0</v>
      </c>
      <c r="AA23" s="56">
        <v>0</v>
      </c>
      <c r="AB23" s="56">
        <v>0</v>
      </c>
      <c r="AC23" s="56">
        <v>0</v>
      </c>
      <c r="AD23" s="5">
        <v>0</v>
      </c>
      <c r="AE23" s="56">
        <v>0</v>
      </c>
      <c r="AF23" s="56">
        <v>0</v>
      </c>
      <c r="AG23" s="56">
        <v>0</v>
      </c>
      <c r="AH23" s="5">
        <v>0</v>
      </c>
    </row>
    <row r="24" spans="1:34" x14ac:dyDescent="0.25">
      <c r="A24" s="54">
        <v>389</v>
      </c>
      <c r="B24" s="55" t="s">
        <v>1807</v>
      </c>
      <c r="C24" s="56">
        <v>98.83</v>
      </c>
      <c r="D24" s="56">
        <v>0</v>
      </c>
      <c r="E24" s="56">
        <v>-98.83</v>
      </c>
      <c r="F24" s="5">
        <v>0</v>
      </c>
      <c r="G24" s="56">
        <v>90</v>
      </c>
      <c r="H24" s="56">
        <v>0</v>
      </c>
      <c r="I24" s="56">
        <v>-90</v>
      </c>
      <c r="J24" s="5">
        <v>0</v>
      </c>
      <c r="K24" s="56">
        <v>2005</v>
      </c>
      <c r="L24" s="56">
        <v>0</v>
      </c>
      <c r="M24" s="56">
        <v>-2005</v>
      </c>
      <c r="N24" s="5">
        <v>0</v>
      </c>
      <c r="O24" s="56">
        <v>15909.92</v>
      </c>
      <c r="P24" s="56">
        <v>0</v>
      </c>
      <c r="Q24" s="56">
        <v>-15909.92</v>
      </c>
      <c r="R24" s="5">
        <v>0</v>
      </c>
      <c r="S24" s="56">
        <v>1306.07</v>
      </c>
      <c r="T24" s="56">
        <v>0</v>
      </c>
      <c r="U24" s="56">
        <v>-1306.07</v>
      </c>
      <c r="V24" s="5">
        <v>0</v>
      </c>
      <c r="W24" s="56">
        <v>0</v>
      </c>
      <c r="X24" s="56">
        <v>0</v>
      </c>
      <c r="Y24" s="56">
        <v>0</v>
      </c>
      <c r="Z24" s="5">
        <v>0</v>
      </c>
      <c r="AA24" s="56">
        <v>1339.94</v>
      </c>
      <c r="AB24" s="56">
        <v>17000</v>
      </c>
      <c r="AC24" s="56">
        <v>15660.06</v>
      </c>
      <c r="AD24" s="5">
        <v>7.8820000000000001E-2</v>
      </c>
      <c r="AE24" s="56">
        <v>513.14</v>
      </c>
      <c r="AF24" s="56">
        <v>0</v>
      </c>
      <c r="AG24" s="56">
        <v>-513.14</v>
      </c>
      <c r="AH24" s="5">
        <v>0</v>
      </c>
    </row>
    <row r="25" spans="1:34" x14ac:dyDescent="0.25">
      <c r="A25" s="54">
        <v>391</v>
      </c>
      <c r="B25" s="55" t="s">
        <v>1806</v>
      </c>
      <c r="C25" s="56">
        <v>22179.599999999999</v>
      </c>
      <c r="D25" s="56">
        <v>23000</v>
      </c>
      <c r="E25" s="56">
        <v>820.40000000000146</v>
      </c>
      <c r="F25" s="5">
        <v>0.9643304347826086</v>
      </c>
      <c r="G25" s="56">
        <v>34640</v>
      </c>
      <c r="H25" s="56">
        <v>28700</v>
      </c>
      <c r="I25" s="56">
        <v>-5940</v>
      </c>
      <c r="J25" s="5">
        <v>1.2069686411149825</v>
      </c>
      <c r="K25" s="56">
        <v>16607.2</v>
      </c>
      <c r="L25" s="56">
        <v>13400</v>
      </c>
      <c r="M25" s="56">
        <v>-3207.2000000000007</v>
      </c>
      <c r="N25" s="5">
        <v>1.2393432835820897</v>
      </c>
      <c r="O25" s="56">
        <v>2508.9</v>
      </c>
      <c r="P25" s="56">
        <v>16300</v>
      </c>
      <c r="Q25" s="56">
        <v>13791.1</v>
      </c>
      <c r="R25" s="5">
        <v>0.153920245398773</v>
      </c>
      <c r="S25" s="56">
        <v>32902.85</v>
      </c>
      <c r="T25" s="56">
        <v>17000</v>
      </c>
      <c r="U25" s="56">
        <v>-15902.849999999999</v>
      </c>
      <c r="V25" s="5">
        <v>1.9354617647058823</v>
      </c>
      <c r="W25" s="56">
        <v>32433.88</v>
      </c>
      <c r="X25" s="56">
        <v>17000</v>
      </c>
      <c r="Y25" s="56">
        <v>-15433.880000000001</v>
      </c>
      <c r="Z25" s="5">
        <v>1.9078752941176471</v>
      </c>
      <c r="AA25" s="56">
        <v>0</v>
      </c>
      <c r="AB25" s="56">
        <v>0</v>
      </c>
      <c r="AC25" s="56">
        <v>0</v>
      </c>
      <c r="AD25" s="5">
        <v>0</v>
      </c>
      <c r="AE25" s="56">
        <v>31873.62</v>
      </c>
      <c r="AF25" s="56">
        <v>28000</v>
      </c>
      <c r="AG25" s="56">
        <v>-3873.619999999999</v>
      </c>
      <c r="AH25" s="5">
        <v>0</v>
      </c>
    </row>
    <row r="26" spans="1:34" x14ac:dyDescent="0.25">
      <c r="A26" s="54">
        <v>392</v>
      </c>
      <c r="B26" s="55" t="s">
        <v>236</v>
      </c>
      <c r="C26" s="56">
        <v>0</v>
      </c>
      <c r="D26" s="56">
        <v>0</v>
      </c>
      <c r="E26" s="56">
        <v>0</v>
      </c>
      <c r="F26" s="5">
        <v>0</v>
      </c>
      <c r="G26" s="56">
        <v>298570.89</v>
      </c>
      <c r="H26" s="56">
        <v>0</v>
      </c>
      <c r="I26" s="56">
        <v>-298570.89</v>
      </c>
      <c r="J26" s="5">
        <v>0</v>
      </c>
      <c r="K26" s="56">
        <v>0</v>
      </c>
      <c r="L26" s="56">
        <v>0</v>
      </c>
      <c r="M26" s="56">
        <v>0</v>
      </c>
      <c r="N26" s="5">
        <v>0</v>
      </c>
      <c r="O26" s="56">
        <v>0</v>
      </c>
      <c r="P26" s="56">
        <v>0</v>
      </c>
      <c r="Q26" s="56">
        <v>0</v>
      </c>
      <c r="R26" s="5">
        <v>0</v>
      </c>
      <c r="S26" s="56">
        <v>0</v>
      </c>
      <c r="T26" s="56">
        <v>0</v>
      </c>
      <c r="U26" s="56">
        <v>0</v>
      </c>
      <c r="V26" s="5">
        <v>0</v>
      </c>
      <c r="W26" s="56">
        <v>164325.26999999999</v>
      </c>
      <c r="X26" s="56">
        <v>0</v>
      </c>
      <c r="Y26" s="56">
        <v>-164325.26999999999</v>
      </c>
      <c r="Z26" s="5">
        <v>0</v>
      </c>
      <c r="AA26" s="56">
        <v>0</v>
      </c>
      <c r="AB26" s="56">
        <v>0</v>
      </c>
      <c r="AC26" s="56">
        <v>0</v>
      </c>
      <c r="AD26" s="5">
        <v>0</v>
      </c>
      <c r="AE26" s="56">
        <v>0</v>
      </c>
      <c r="AF26" s="56">
        <v>0</v>
      </c>
      <c r="AG26" s="56">
        <v>0</v>
      </c>
      <c r="AH26" s="5">
        <v>0</v>
      </c>
    </row>
    <row r="27" spans="1:34" x14ac:dyDescent="0.25">
      <c r="A27" s="54">
        <v>393</v>
      </c>
      <c r="B27" s="55" t="s">
        <v>1805</v>
      </c>
      <c r="C27" s="56">
        <v>0</v>
      </c>
      <c r="D27" s="56">
        <v>0</v>
      </c>
      <c r="E27" s="56">
        <v>0</v>
      </c>
      <c r="F27" s="5">
        <v>0</v>
      </c>
      <c r="G27" s="56">
        <v>0</v>
      </c>
      <c r="H27" s="56">
        <v>0</v>
      </c>
      <c r="I27" s="56">
        <v>0</v>
      </c>
      <c r="J27" s="5">
        <v>0</v>
      </c>
      <c r="K27" s="56">
        <v>0</v>
      </c>
      <c r="L27" s="56">
        <v>0</v>
      </c>
      <c r="M27" s="56">
        <v>0</v>
      </c>
      <c r="N27" s="5">
        <v>0</v>
      </c>
      <c r="O27" s="56">
        <v>0</v>
      </c>
      <c r="P27" s="56">
        <v>0</v>
      </c>
      <c r="Q27" s="56">
        <v>0</v>
      </c>
      <c r="R27" s="5">
        <v>0</v>
      </c>
      <c r="S27" s="56">
        <v>0</v>
      </c>
      <c r="T27" s="56">
        <v>0</v>
      </c>
      <c r="U27" s="56">
        <v>0</v>
      </c>
      <c r="V27" s="5">
        <v>0</v>
      </c>
      <c r="W27" s="56">
        <v>0</v>
      </c>
      <c r="X27" s="56">
        <v>0</v>
      </c>
      <c r="Y27" s="56">
        <v>0</v>
      </c>
      <c r="Z27" s="5">
        <v>0</v>
      </c>
      <c r="AA27" s="56">
        <v>3680.26</v>
      </c>
      <c r="AB27" s="56">
        <v>0</v>
      </c>
      <c r="AC27" s="56">
        <v>-3680.26</v>
      </c>
      <c r="AD27" s="5">
        <v>0</v>
      </c>
      <c r="AE27" s="56">
        <v>0</v>
      </c>
      <c r="AF27" s="56">
        <v>0</v>
      </c>
      <c r="AG27" s="56">
        <v>0</v>
      </c>
      <c r="AH27" s="5">
        <v>0</v>
      </c>
    </row>
    <row r="28" spans="1:34" x14ac:dyDescent="0.25">
      <c r="A28" s="54">
        <v>395</v>
      </c>
      <c r="B28" s="55" t="s">
        <v>1804</v>
      </c>
      <c r="C28" s="56">
        <v>102685.75999999999</v>
      </c>
      <c r="D28" s="56">
        <v>0</v>
      </c>
      <c r="E28" s="56">
        <v>-102685.75999999999</v>
      </c>
      <c r="F28" s="5">
        <v>0</v>
      </c>
      <c r="G28" s="56">
        <v>13601.4</v>
      </c>
      <c r="H28" s="56">
        <v>0</v>
      </c>
      <c r="I28" s="56">
        <v>-13601.4</v>
      </c>
      <c r="J28" s="5">
        <v>0</v>
      </c>
      <c r="K28" s="56">
        <v>124.23</v>
      </c>
      <c r="L28" s="56">
        <v>0</v>
      </c>
      <c r="M28" s="56">
        <v>-124.23</v>
      </c>
      <c r="N28" s="5">
        <v>0</v>
      </c>
      <c r="O28" s="56">
        <v>23216.04</v>
      </c>
      <c r="P28" s="56">
        <v>0</v>
      </c>
      <c r="Q28" s="56">
        <v>-23216.04</v>
      </c>
      <c r="R28" s="5">
        <v>0</v>
      </c>
      <c r="S28" s="56">
        <v>135.63</v>
      </c>
      <c r="T28" s="56">
        <v>0</v>
      </c>
      <c r="U28" s="56">
        <v>-135.63</v>
      </c>
      <c r="V28" s="5">
        <v>0</v>
      </c>
      <c r="W28" s="56">
        <v>9656.6</v>
      </c>
      <c r="X28" s="56">
        <v>0</v>
      </c>
      <c r="Y28" s="56">
        <v>-9656.6</v>
      </c>
      <c r="Z28" s="5">
        <v>0</v>
      </c>
      <c r="AA28" s="56">
        <v>0</v>
      </c>
      <c r="AB28" s="56">
        <v>0</v>
      </c>
      <c r="AC28" s="56">
        <v>0</v>
      </c>
      <c r="AD28" s="5">
        <v>0</v>
      </c>
      <c r="AE28" s="56">
        <v>0</v>
      </c>
      <c r="AF28" s="56">
        <v>0</v>
      </c>
      <c r="AG28" s="56">
        <v>0</v>
      </c>
      <c r="AH28" s="5">
        <v>0</v>
      </c>
    </row>
    <row r="29" spans="1:34" x14ac:dyDescent="0.25">
      <c r="A29" s="54">
        <v>396</v>
      </c>
      <c r="B29" s="55" t="s">
        <v>1803</v>
      </c>
      <c r="C29" s="56">
        <v>0</v>
      </c>
      <c r="D29" s="56">
        <v>157500</v>
      </c>
      <c r="E29" s="56">
        <v>157500</v>
      </c>
      <c r="F29" s="5">
        <v>0</v>
      </c>
      <c r="G29" s="56">
        <v>0</v>
      </c>
      <c r="H29" s="56">
        <v>345630</v>
      </c>
      <c r="I29" s="56">
        <v>345630</v>
      </c>
      <c r="J29" s="5">
        <v>0</v>
      </c>
      <c r="K29" s="56">
        <v>0</v>
      </c>
      <c r="L29" s="56">
        <v>342470</v>
      </c>
      <c r="M29" s="56">
        <v>342470</v>
      </c>
      <c r="N29" s="5">
        <v>0</v>
      </c>
      <c r="O29" s="56">
        <v>0</v>
      </c>
      <c r="P29" s="56">
        <v>1276700</v>
      </c>
      <c r="Q29" s="56">
        <v>1276700</v>
      </c>
      <c r="R29" s="5">
        <v>0</v>
      </c>
      <c r="S29" s="56">
        <v>0</v>
      </c>
      <c r="T29" s="56">
        <v>905820</v>
      </c>
      <c r="U29" s="56">
        <v>905820</v>
      </c>
      <c r="V29" s="5">
        <v>0</v>
      </c>
      <c r="W29" s="56">
        <v>0</v>
      </c>
      <c r="X29" s="56">
        <v>870930</v>
      </c>
      <c r="Y29" s="56">
        <v>870930</v>
      </c>
      <c r="Z29" s="5">
        <v>0</v>
      </c>
      <c r="AA29" s="56">
        <v>66364.69</v>
      </c>
      <c r="AB29" s="56">
        <v>1171470</v>
      </c>
      <c r="AC29" s="56">
        <v>1105105.31</v>
      </c>
      <c r="AD29" s="5">
        <v>5.6650780643123601E-2</v>
      </c>
      <c r="AE29" s="56">
        <v>972519.55</v>
      </c>
      <c r="AF29" s="56">
        <v>1136974</v>
      </c>
      <c r="AG29" s="56">
        <v>164454.44999999995</v>
      </c>
      <c r="AH29" s="5">
        <v>0.85535777423230441</v>
      </c>
    </row>
    <row r="30" spans="1:34" ht="16.5" thickBot="1" x14ac:dyDescent="0.3">
      <c r="B30" s="57" t="s">
        <v>1802</v>
      </c>
      <c r="C30" s="58">
        <v>5573219.9900000002</v>
      </c>
      <c r="D30" s="58">
        <v>5022800</v>
      </c>
      <c r="E30" s="58">
        <v>-550419.98999999964</v>
      </c>
      <c r="F30" s="59">
        <v>1.1095842936210878</v>
      </c>
      <c r="G30" s="58">
        <v>5883180.9900000002</v>
      </c>
      <c r="H30" s="58">
        <v>5498830</v>
      </c>
      <c r="I30" s="58">
        <v>-384350.98999999987</v>
      </c>
      <c r="J30" s="59">
        <v>1.0698968671517395</v>
      </c>
      <c r="K30" s="58">
        <v>5820855.8200000022</v>
      </c>
      <c r="L30" s="58">
        <v>5583870</v>
      </c>
      <c r="M30" s="58">
        <v>-236985.82000000007</v>
      </c>
      <c r="N30" s="59">
        <v>1.0424411420752995</v>
      </c>
      <c r="O30" s="58">
        <v>5844218.96</v>
      </c>
      <c r="P30" s="58">
        <v>6846950</v>
      </c>
      <c r="Q30" s="58">
        <v>1002731.04</v>
      </c>
      <c r="R30" s="59">
        <v>0.85355069921643945</v>
      </c>
      <c r="S30" s="58">
        <v>5984766.0699999994</v>
      </c>
      <c r="T30" s="58">
        <v>6471520</v>
      </c>
      <c r="U30" s="58">
        <v>486753.92999999988</v>
      </c>
      <c r="V30" s="59">
        <v>0.92478522356417026</v>
      </c>
      <c r="W30" s="58">
        <v>7261780.7699999996</v>
      </c>
      <c r="X30" s="58">
        <v>6352530</v>
      </c>
      <c r="Y30" s="58">
        <v>-909250.76999999955</v>
      </c>
      <c r="Z30" s="59">
        <v>1.1431320702145444</v>
      </c>
      <c r="AA30" s="58">
        <v>6742076.2300000014</v>
      </c>
      <c r="AB30" s="58">
        <v>6786070</v>
      </c>
      <c r="AC30" s="58">
        <v>43993.770000000484</v>
      </c>
      <c r="AD30" s="59">
        <v>0.99351704742214586</v>
      </c>
      <c r="AE30" s="58">
        <v>7041096.29</v>
      </c>
      <c r="AF30" s="58">
        <v>7066444</v>
      </c>
      <c r="AG30" s="58">
        <v>25347.710000000166</v>
      </c>
      <c r="AH30" s="59">
        <v>0.99641294687964699</v>
      </c>
    </row>
    <row r="31" spans="1:34" x14ac:dyDescent="0.25">
      <c r="B31" s="3"/>
      <c r="C31" s="60"/>
      <c r="D31" s="60"/>
      <c r="E31" s="60"/>
      <c r="F31" s="61"/>
      <c r="G31" s="60"/>
      <c r="H31" s="60"/>
      <c r="I31" s="60"/>
      <c r="J31" s="61"/>
      <c r="K31" s="60"/>
      <c r="L31" s="60"/>
      <c r="M31" s="60"/>
      <c r="N31" s="61"/>
      <c r="O31" s="60"/>
      <c r="P31" s="60"/>
      <c r="Q31" s="60"/>
      <c r="R31" s="61"/>
      <c r="S31" s="60"/>
      <c r="T31" s="60"/>
      <c r="U31" s="60"/>
      <c r="V31" s="61"/>
      <c r="W31" s="60"/>
      <c r="X31" s="60"/>
      <c r="Y31" s="60"/>
      <c r="Z31" s="61"/>
      <c r="AA31" s="60"/>
      <c r="AB31" s="60"/>
      <c r="AC31" s="60"/>
      <c r="AD31" s="61"/>
      <c r="AE31" s="60"/>
      <c r="AF31" s="60"/>
      <c r="AG31" s="60"/>
      <c r="AH31" s="61"/>
    </row>
    <row r="32" spans="1:34" x14ac:dyDescent="0.25">
      <c r="B32" s="62" t="s">
        <v>1801</v>
      </c>
      <c r="C32" s="56"/>
      <c r="D32" s="56"/>
      <c r="E32" s="56"/>
      <c r="F32" s="5"/>
      <c r="G32" s="56"/>
      <c r="H32" s="56"/>
      <c r="I32" s="56"/>
      <c r="J32" s="5"/>
      <c r="K32" s="56"/>
      <c r="L32" s="56"/>
      <c r="M32" s="56"/>
      <c r="N32" s="5"/>
      <c r="O32" s="56"/>
      <c r="P32" s="56"/>
      <c r="Q32" s="56"/>
      <c r="R32" s="5"/>
      <c r="S32" s="56"/>
      <c r="T32" s="56"/>
      <c r="U32" s="56"/>
      <c r="V32" s="5"/>
      <c r="W32" s="56"/>
      <c r="X32" s="56"/>
      <c r="Y32" s="56"/>
      <c r="Z32" s="5"/>
      <c r="AA32" s="56"/>
      <c r="AB32" s="56"/>
      <c r="AC32" s="56"/>
      <c r="AD32" s="5"/>
      <c r="AE32" s="56"/>
      <c r="AF32" s="56"/>
      <c r="AG32" s="56"/>
      <c r="AH32" s="5"/>
    </row>
    <row r="33" spans="1:34" x14ac:dyDescent="0.25">
      <c r="A33" s="63">
        <v>400</v>
      </c>
      <c r="B33" s="6" t="s">
        <v>34</v>
      </c>
      <c r="C33" s="64">
        <v>33434.620000000003</v>
      </c>
      <c r="D33" s="64">
        <v>31500</v>
      </c>
      <c r="E33" s="65">
        <v>-1934.6200000000026</v>
      </c>
      <c r="F33" s="5">
        <v>1.0614165079365081</v>
      </c>
      <c r="G33" s="65">
        <v>33872.79</v>
      </c>
      <c r="H33" s="65">
        <v>34300</v>
      </c>
      <c r="I33" s="65">
        <v>427.20999999999913</v>
      </c>
      <c r="J33" s="5">
        <v>0.98754489795918365</v>
      </c>
      <c r="K33" s="65">
        <v>38421.050000000003</v>
      </c>
      <c r="L33" s="65">
        <v>35300</v>
      </c>
      <c r="M33" s="65">
        <v>-3121.0500000000029</v>
      </c>
      <c r="N33" s="5">
        <v>1.0884150141643061</v>
      </c>
      <c r="O33" s="64">
        <v>41139.61</v>
      </c>
      <c r="P33" s="64">
        <v>38700</v>
      </c>
      <c r="Q33" s="65">
        <v>-2439.6100000000006</v>
      </c>
      <c r="R33" s="5">
        <v>1.0630390180878553</v>
      </c>
      <c r="S33" s="65">
        <v>38478.269999999997</v>
      </c>
      <c r="T33" s="65">
        <v>39650</v>
      </c>
      <c r="U33" s="65">
        <v>1171.7300000000032</v>
      </c>
      <c r="V33" s="5">
        <v>0.97044817150063045</v>
      </c>
      <c r="W33" s="65">
        <v>32272.86</v>
      </c>
      <c r="X33" s="65">
        <v>40900</v>
      </c>
      <c r="Y33" s="65">
        <v>8627.14</v>
      </c>
      <c r="Z33" s="5">
        <v>0.78906748166259166</v>
      </c>
      <c r="AA33" s="65">
        <v>118806.04</v>
      </c>
      <c r="AB33" s="65">
        <v>112900</v>
      </c>
      <c r="AC33" s="65">
        <v>-5906.0399999999936</v>
      </c>
      <c r="AD33" s="5">
        <v>1.052312134632418</v>
      </c>
      <c r="AE33" s="65">
        <v>111972.42</v>
      </c>
      <c r="AF33" s="65">
        <v>117300</v>
      </c>
      <c r="AG33" s="65">
        <v>5327.5800000000017</v>
      </c>
      <c r="AH33" s="5">
        <v>0.95458158567774931</v>
      </c>
    </row>
    <row r="34" spans="1:34" x14ac:dyDescent="0.25">
      <c r="A34" s="63">
        <v>401</v>
      </c>
      <c r="B34" s="6" t="s">
        <v>2</v>
      </c>
      <c r="C34" s="64">
        <v>139839.85</v>
      </c>
      <c r="D34" s="64">
        <v>132700</v>
      </c>
      <c r="E34" s="65">
        <v>-7139.8500000000058</v>
      </c>
      <c r="F34" s="5">
        <v>1.0538044461190657</v>
      </c>
      <c r="G34" s="65">
        <v>149371.07999999999</v>
      </c>
      <c r="H34" s="65">
        <v>132100</v>
      </c>
      <c r="I34" s="65">
        <v>-17271.079999999987</v>
      </c>
      <c r="J34" s="5">
        <v>1.1307424678274034</v>
      </c>
      <c r="K34" s="65">
        <v>140632.66</v>
      </c>
      <c r="L34" s="65">
        <v>143200</v>
      </c>
      <c r="M34" s="65">
        <v>2567.3399999999965</v>
      </c>
      <c r="N34" s="5">
        <v>0.98207164804469271</v>
      </c>
      <c r="O34" s="64">
        <v>138970.45000000001</v>
      </c>
      <c r="P34" s="64">
        <v>147500</v>
      </c>
      <c r="Q34" s="65">
        <v>8529.5499999999884</v>
      </c>
      <c r="R34" s="5">
        <v>0.94217254237288139</v>
      </c>
      <c r="S34" s="65">
        <v>160994.96</v>
      </c>
      <c r="T34" s="65">
        <v>150840</v>
      </c>
      <c r="U34" s="65">
        <v>-10154.959999999992</v>
      </c>
      <c r="V34" s="5">
        <v>1.0673227260673561</v>
      </c>
      <c r="W34" s="65">
        <v>139700.75</v>
      </c>
      <c r="X34" s="65">
        <v>146140</v>
      </c>
      <c r="Y34" s="65">
        <v>6439.25</v>
      </c>
      <c r="Z34" s="5">
        <v>0.95593779937046663</v>
      </c>
      <c r="AA34" s="65">
        <v>171887.69</v>
      </c>
      <c r="AB34" s="65">
        <v>152100</v>
      </c>
      <c r="AC34" s="65">
        <v>-19787.690000000002</v>
      </c>
      <c r="AD34" s="5">
        <v>1.1300965811965813</v>
      </c>
      <c r="AE34" s="65">
        <v>165534.69</v>
      </c>
      <c r="AF34" s="65">
        <v>203800</v>
      </c>
      <c r="AG34" s="65">
        <v>38265.31</v>
      </c>
      <c r="AH34" s="5">
        <v>0.81224087340529938</v>
      </c>
    </row>
    <row r="35" spans="1:34" x14ac:dyDescent="0.25">
      <c r="A35" s="63">
        <v>402</v>
      </c>
      <c r="B35" s="6" t="s">
        <v>57</v>
      </c>
      <c r="C35" s="64">
        <v>180073.09</v>
      </c>
      <c r="D35" s="64">
        <v>159200</v>
      </c>
      <c r="E35" s="65">
        <v>-20873.089999999997</v>
      </c>
      <c r="F35" s="5">
        <v>1.1311123743718592</v>
      </c>
      <c r="G35" s="65">
        <v>168658.08</v>
      </c>
      <c r="H35" s="65">
        <v>159700</v>
      </c>
      <c r="I35" s="65">
        <v>-8958.0799999999872</v>
      </c>
      <c r="J35" s="5">
        <v>1.0560931747025673</v>
      </c>
      <c r="K35" s="65">
        <v>165374.31</v>
      </c>
      <c r="L35" s="65">
        <v>167800</v>
      </c>
      <c r="M35" s="65">
        <v>2425.6900000000023</v>
      </c>
      <c r="N35" s="5">
        <v>0.98554415971394516</v>
      </c>
      <c r="O35" s="64">
        <v>172952.48</v>
      </c>
      <c r="P35" s="64">
        <v>176400</v>
      </c>
      <c r="Q35" s="65">
        <v>3447.5199999999895</v>
      </c>
      <c r="R35" s="5">
        <v>0.9804562358276645</v>
      </c>
      <c r="S35" s="65">
        <v>177667.18</v>
      </c>
      <c r="T35" s="65">
        <v>182360</v>
      </c>
      <c r="U35" s="65">
        <v>4692.820000000007</v>
      </c>
      <c r="V35" s="5">
        <v>0.9742661767931563</v>
      </c>
      <c r="W35" s="65">
        <v>221182.86</v>
      </c>
      <c r="X35" s="65">
        <v>190780</v>
      </c>
      <c r="Y35" s="65">
        <v>-30402.859999999986</v>
      </c>
      <c r="Z35" s="5">
        <v>1.1593608344690218</v>
      </c>
      <c r="AA35" s="65">
        <v>329354.43</v>
      </c>
      <c r="AB35" s="65">
        <v>300400</v>
      </c>
      <c r="AC35" s="65">
        <v>-28954.429999999993</v>
      </c>
      <c r="AD35" s="5">
        <v>1.0963862516644474</v>
      </c>
      <c r="AE35" s="65">
        <v>433863.79</v>
      </c>
      <c r="AF35" s="65">
        <v>439635</v>
      </c>
      <c r="AG35" s="65">
        <v>5771.210000000021</v>
      </c>
      <c r="AH35" s="5">
        <v>0.98687272396419756</v>
      </c>
    </row>
    <row r="36" spans="1:34" x14ac:dyDescent="0.25">
      <c r="A36" s="63">
        <v>403</v>
      </c>
      <c r="B36" s="6" t="s">
        <v>89</v>
      </c>
      <c r="C36" s="64">
        <v>7619.29</v>
      </c>
      <c r="D36" s="64">
        <v>12400</v>
      </c>
      <c r="E36" s="65">
        <v>4780.71</v>
      </c>
      <c r="F36" s="5">
        <v>0.61445887096774199</v>
      </c>
      <c r="G36" s="65">
        <v>7571.7</v>
      </c>
      <c r="H36" s="65">
        <v>9400</v>
      </c>
      <c r="I36" s="65">
        <v>1828.3000000000002</v>
      </c>
      <c r="J36" s="5">
        <v>0.80549999999999999</v>
      </c>
      <c r="K36" s="65">
        <v>8202.64</v>
      </c>
      <c r="L36" s="65">
        <v>9400</v>
      </c>
      <c r="M36" s="65">
        <v>1197.3600000000006</v>
      </c>
      <c r="N36" s="5">
        <v>0.87262127659574462</v>
      </c>
      <c r="O36" s="64">
        <v>8113.71</v>
      </c>
      <c r="P36" s="64">
        <v>9400</v>
      </c>
      <c r="Q36" s="65">
        <v>1286.29</v>
      </c>
      <c r="R36" s="5">
        <v>0.86316063829787237</v>
      </c>
      <c r="S36" s="65">
        <v>8079.18</v>
      </c>
      <c r="T36" s="65">
        <v>8900</v>
      </c>
      <c r="U36" s="65">
        <v>820.81999999999971</v>
      </c>
      <c r="V36" s="5">
        <v>0.90777303370786522</v>
      </c>
      <c r="W36" s="65">
        <v>8358.7900000000009</v>
      </c>
      <c r="X36" s="65">
        <v>8800</v>
      </c>
      <c r="Y36" s="65">
        <v>441.20999999999913</v>
      </c>
      <c r="Z36" s="5">
        <v>0.94986250000000005</v>
      </c>
      <c r="AA36" s="65">
        <v>7731.39</v>
      </c>
      <c r="AB36" s="65">
        <v>11100</v>
      </c>
      <c r="AC36" s="65">
        <v>3368.6099999999997</v>
      </c>
      <c r="AD36" s="5">
        <v>0.69652162162162168</v>
      </c>
      <c r="AE36" s="65">
        <v>7882.51</v>
      </c>
      <c r="AF36" s="65">
        <v>9100</v>
      </c>
      <c r="AG36" s="65">
        <v>1217.4899999999998</v>
      </c>
      <c r="AH36" s="5">
        <v>0.86620989010989013</v>
      </c>
    </row>
    <row r="37" spans="1:34" x14ac:dyDescent="0.25">
      <c r="A37" s="63">
        <v>404</v>
      </c>
      <c r="B37" s="6" t="s">
        <v>103</v>
      </c>
      <c r="C37" s="64">
        <v>105709.46</v>
      </c>
      <c r="D37" s="64">
        <v>105000</v>
      </c>
      <c r="E37" s="65">
        <v>-709.4600000000064</v>
      </c>
      <c r="F37" s="5">
        <v>1.0067567619047619</v>
      </c>
      <c r="G37" s="65">
        <v>171143.88</v>
      </c>
      <c r="H37" s="65">
        <v>105000</v>
      </c>
      <c r="I37" s="65">
        <v>-66143.88</v>
      </c>
      <c r="J37" s="5">
        <v>1.6299417142857144</v>
      </c>
      <c r="K37" s="65">
        <v>256245.18</v>
      </c>
      <c r="L37" s="65">
        <v>130000</v>
      </c>
      <c r="M37" s="65">
        <v>-126245.18</v>
      </c>
      <c r="N37" s="5">
        <v>1.9711167692307692</v>
      </c>
      <c r="O37" s="64">
        <v>163976.64000000001</v>
      </c>
      <c r="P37" s="64">
        <v>205000</v>
      </c>
      <c r="Q37" s="65">
        <v>41023.359999999986</v>
      </c>
      <c r="R37" s="5">
        <v>0.79988604878048786</v>
      </c>
      <c r="S37" s="65">
        <v>121543.75</v>
      </c>
      <c r="T37" s="65">
        <v>180000</v>
      </c>
      <c r="U37" s="65">
        <v>58456.25</v>
      </c>
      <c r="V37" s="5">
        <v>0.67524305555555553</v>
      </c>
      <c r="W37" s="65">
        <v>106021.84</v>
      </c>
      <c r="X37" s="65">
        <v>167000</v>
      </c>
      <c r="Y37" s="65">
        <v>60978.16</v>
      </c>
      <c r="Z37" s="5">
        <v>0.63486131736526941</v>
      </c>
      <c r="AA37" s="65">
        <v>127759.65</v>
      </c>
      <c r="AB37" s="65">
        <v>142000</v>
      </c>
      <c r="AC37" s="65">
        <v>14240.350000000006</v>
      </c>
      <c r="AD37" s="5">
        <v>0.89971584507042246</v>
      </c>
      <c r="AE37" s="65">
        <v>135450.56</v>
      </c>
      <c r="AF37" s="65">
        <v>141000</v>
      </c>
      <c r="AG37" s="65">
        <v>5549.4400000000023</v>
      </c>
      <c r="AH37" s="5">
        <v>0.96064226950354603</v>
      </c>
    </row>
    <row r="38" spans="1:34" x14ac:dyDescent="0.25">
      <c r="A38" s="63">
        <v>405</v>
      </c>
      <c r="B38" s="6" t="s">
        <v>1800</v>
      </c>
      <c r="C38" s="64">
        <v>25837.07</v>
      </c>
      <c r="D38" s="64">
        <v>26300</v>
      </c>
      <c r="E38" s="65">
        <v>462.93000000000029</v>
      </c>
      <c r="F38" s="5">
        <v>0.98239809885931562</v>
      </c>
      <c r="G38" s="65">
        <v>81634.33</v>
      </c>
      <c r="H38" s="65">
        <v>82800</v>
      </c>
      <c r="I38" s="65">
        <v>1165.6699999999983</v>
      </c>
      <c r="J38" s="5">
        <v>0.98592185990338166</v>
      </c>
      <c r="K38" s="65">
        <v>83813.86</v>
      </c>
      <c r="L38" s="65">
        <v>96100</v>
      </c>
      <c r="M38" s="65">
        <v>12286.14</v>
      </c>
      <c r="N38" s="5">
        <v>0.8721525494276795</v>
      </c>
      <c r="O38" s="64">
        <v>89286.35</v>
      </c>
      <c r="P38" s="64">
        <v>100050</v>
      </c>
      <c r="Q38" s="65">
        <v>10763.649999999994</v>
      </c>
      <c r="R38" s="5">
        <v>0.89241729135432291</v>
      </c>
      <c r="S38" s="65">
        <v>91318.98</v>
      </c>
      <c r="T38" s="65">
        <v>92740</v>
      </c>
      <c r="U38" s="65">
        <v>1421.0200000000041</v>
      </c>
      <c r="V38" s="5">
        <v>0.98467737761483709</v>
      </c>
      <c r="W38" s="65">
        <v>71318.13</v>
      </c>
      <c r="X38" s="65">
        <v>95270</v>
      </c>
      <c r="Y38" s="65">
        <v>23951.869999999995</v>
      </c>
      <c r="Z38" s="5">
        <v>0.74858958748819149</v>
      </c>
      <c r="AA38" s="65">
        <v>0</v>
      </c>
      <c r="AB38" s="65">
        <v>78400</v>
      </c>
      <c r="AC38" s="65">
        <v>78400</v>
      </c>
      <c r="AD38" s="5">
        <v>0</v>
      </c>
      <c r="AE38" s="65">
        <v>0</v>
      </c>
      <c r="AF38" s="65">
        <v>0</v>
      </c>
      <c r="AG38" s="65">
        <v>0</v>
      </c>
      <c r="AH38" s="5">
        <v>0</v>
      </c>
    </row>
    <row r="39" spans="1:34" x14ac:dyDescent="0.25">
      <c r="A39" s="63">
        <v>406</v>
      </c>
      <c r="B39" s="6" t="s">
        <v>108</v>
      </c>
      <c r="C39" s="64">
        <v>102880.68</v>
      </c>
      <c r="D39" s="64">
        <v>216000</v>
      </c>
      <c r="E39" s="65">
        <v>113119.32</v>
      </c>
      <c r="F39" s="5">
        <v>0.47629944444444439</v>
      </c>
      <c r="G39" s="65">
        <v>91829.92</v>
      </c>
      <c r="H39" s="65">
        <v>206400</v>
      </c>
      <c r="I39" s="65">
        <v>114570.08</v>
      </c>
      <c r="J39" s="5">
        <v>0.44491240310077518</v>
      </c>
      <c r="K39" s="65">
        <v>177278.01</v>
      </c>
      <c r="L39" s="65">
        <v>207300</v>
      </c>
      <c r="M39" s="65">
        <v>30021.989999999991</v>
      </c>
      <c r="N39" s="5">
        <v>0.85517612156295231</v>
      </c>
      <c r="O39" s="64">
        <v>148336.6</v>
      </c>
      <c r="P39" s="64">
        <v>201800</v>
      </c>
      <c r="Q39" s="65">
        <v>53463.399999999994</v>
      </c>
      <c r="R39" s="5">
        <v>0.73506739345887018</v>
      </c>
      <c r="S39" s="65">
        <v>155794.85999999999</v>
      </c>
      <c r="T39" s="65">
        <v>171100</v>
      </c>
      <c r="U39" s="65">
        <v>15305.140000000014</v>
      </c>
      <c r="V39" s="5">
        <v>0.91054856808883688</v>
      </c>
      <c r="W39" s="65">
        <v>149158.44</v>
      </c>
      <c r="X39" s="65">
        <v>175100</v>
      </c>
      <c r="Y39" s="65">
        <v>25941.559999999998</v>
      </c>
      <c r="Z39" s="5">
        <v>0.85184717304397484</v>
      </c>
      <c r="AA39" s="65">
        <v>280978.93</v>
      </c>
      <c r="AB39" s="65">
        <v>236350</v>
      </c>
      <c r="AC39" s="65">
        <v>-44628.929999999993</v>
      </c>
      <c r="AD39" s="5">
        <v>1.1888255976306326</v>
      </c>
      <c r="AE39" s="65">
        <v>322746.62</v>
      </c>
      <c r="AF39" s="65">
        <v>323755</v>
      </c>
      <c r="AG39" s="65">
        <v>1008.3800000000047</v>
      </c>
      <c r="AH39" s="5">
        <v>0.99688536084384793</v>
      </c>
    </row>
    <row r="40" spans="1:34" x14ac:dyDescent="0.25">
      <c r="A40" s="63">
        <v>408</v>
      </c>
      <c r="B40" s="6" t="s">
        <v>150</v>
      </c>
      <c r="C40" s="64">
        <v>102767.65</v>
      </c>
      <c r="D40" s="64">
        <v>150000</v>
      </c>
      <c r="E40" s="65">
        <v>47232.350000000006</v>
      </c>
      <c r="F40" s="5">
        <v>0.68511766666666662</v>
      </c>
      <c r="G40" s="65">
        <v>480352.17</v>
      </c>
      <c r="H40" s="65">
        <v>255000</v>
      </c>
      <c r="I40" s="65">
        <v>-225352.16999999998</v>
      </c>
      <c r="J40" s="5">
        <v>1.883734</v>
      </c>
      <c r="K40" s="65">
        <v>338481.57</v>
      </c>
      <c r="L40" s="65">
        <v>300000</v>
      </c>
      <c r="M40" s="65">
        <v>-38481.570000000007</v>
      </c>
      <c r="N40" s="5">
        <v>1.1282719000000001</v>
      </c>
      <c r="O40" s="64">
        <v>442363.82</v>
      </c>
      <c r="P40" s="64">
        <v>480000</v>
      </c>
      <c r="Q40" s="65">
        <v>37636.179999999993</v>
      </c>
      <c r="R40" s="5">
        <v>0.92159129166666665</v>
      </c>
      <c r="S40" s="65">
        <v>270614.02</v>
      </c>
      <c r="T40" s="65">
        <v>370000</v>
      </c>
      <c r="U40" s="65">
        <v>99385.979999999981</v>
      </c>
      <c r="V40" s="5">
        <v>0.73138924324324328</v>
      </c>
      <c r="W40" s="65">
        <v>255905.3</v>
      </c>
      <c r="X40" s="65">
        <v>400000</v>
      </c>
      <c r="Y40" s="65">
        <v>144094.70000000001</v>
      </c>
      <c r="Z40" s="5">
        <v>0.63976325000000001</v>
      </c>
      <c r="AA40" s="65">
        <v>307634.3</v>
      </c>
      <c r="AB40" s="65">
        <v>300000</v>
      </c>
      <c r="AC40" s="65">
        <v>-7634.2999999999884</v>
      </c>
      <c r="AD40" s="5">
        <v>1.0254476666666665</v>
      </c>
      <c r="AE40" s="65">
        <v>340078.59</v>
      </c>
      <c r="AF40" s="65">
        <v>310000</v>
      </c>
      <c r="AG40" s="65">
        <v>-30078.590000000026</v>
      </c>
      <c r="AH40" s="5">
        <v>1.0970277096774195</v>
      </c>
    </row>
    <row r="41" spans="1:34" x14ac:dyDescent="0.25">
      <c r="A41" s="63">
        <v>409</v>
      </c>
      <c r="B41" s="6" t="s">
        <v>1799</v>
      </c>
      <c r="C41" s="64">
        <v>90737.32</v>
      </c>
      <c r="D41" s="64">
        <v>67500</v>
      </c>
      <c r="E41" s="65">
        <v>-23237.320000000007</v>
      </c>
      <c r="F41" s="5">
        <v>1.3442565925925927</v>
      </c>
      <c r="G41" s="65">
        <v>53412.57</v>
      </c>
      <c r="H41" s="65">
        <v>82000</v>
      </c>
      <c r="I41" s="65">
        <v>28587.43</v>
      </c>
      <c r="J41" s="5">
        <v>0.65137280487804883</v>
      </c>
      <c r="K41" s="65">
        <v>54723.62</v>
      </c>
      <c r="L41" s="65">
        <v>97400</v>
      </c>
      <c r="M41" s="65">
        <v>42676.38</v>
      </c>
      <c r="N41" s="5">
        <v>0.56184414784394254</v>
      </c>
      <c r="O41" s="64">
        <v>61179.519999999997</v>
      </c>
      <c r="P41" s="64">
        <v>97700</v>
      </c>
      <c r="Q41" s="65">
        <v>36520.480000000003</v>
      </c>
      <c r="R41" s="5">
        <v>0.62619774820880247</v>
      </c>
      <c r="S41" s="65">
        <v>98205.18</v>
      </c>
      <c r="T41" s="65">
        <v>110290</v>
      </c>
      <c r="U41" s="65">
        <v>12084.820000000007</v>
      </c>
      <c r="V41" s="5">
        <v>0.89042687460331849</v>
      </c>
      <c r="W41" s="65">
        <v>66299.63</v>
      </c>
      <c r="X41" s="65">
        <v>109580</v>
      </c>
      <c r="Y41" s="65">
        <v>43280.369999999995</v>
      </c>
      <c r="Z41" s="5">
        <v>0.60503403905822239</v>
      </c>
      <c r="AA41" s="65">
        <v>100116.03</v>
      </c>
      <c r="AB41" s="65">
        <v>105890</v>
      </c>
      <c r="AC41" s="65">
        <v>5773.9700000000012</v>
      </c>
      <c r="AD41" s="5">
        <v>0.94547199924449898</v>
      </c>
      <c r="AE41" s="65">
        <v>105782.92</v>
      </c>
      <c r="AF41" s="65">
        <v>146400</v>
      </c>
      <c r="AG41" s="65">
        <v>40617.08</v>
      </c>
      <c r="AH41" s="5">
        <v>0.72256092896174862</v>
      </c>
    </row>
    <row r="42" spans="1:34" x14ac:dyDescent="0.25">
      <c r="A42" s="63">
        <v>410</v>
      </c>
      <c r="B42" s="6" t="s">
        <v>415</v>
      </c>
      <c r="C42" s="64">
        <v>2133348.5699999998</v>
      </c>
      <c r="D42" s="64">
        <v>1971200</v>
      </c>
      <c r="E42" s="65">
        <v>-162148.56999999983</v>
      </c>
      <c r="F42" s="5">
        <v>1.0822588118912337</v>
      </c>
      <c r="G42" s="65">
        <v>2149617.1</v>
      </c>
      <c r="H42" s="65">
        <v>2160980</v>
      </c>
      <c r="I42" s="65">
        <v>11362.899999999907</v>
      </c>
      <c r="J42" s="5">
        <v>0.99474178382030376</v>
      </c>
      <c r="K42" s="65">
        <v>2089679.09</v>
      </c>
      <c r="L42" s="65">
        <v>2061800</v>
      </c>
      <c r="M42" s="65">
        <v>-27879.090000000084</v>
      </c>
      <c r="N42" s="5">
        <v>1.013521723736541</v>
      </c>
      <c r="O42" s="64">
        <v>2109118.0699999998</v>
      </c>
      <c r="P42" s="64">
        <v>2128950</v>
      </c>
      <c r="Q42" s="65">
        <v>19831.930000000168</v>
      </c>
      <c r="R42" s="5">
        <v>0.99068464266422407</v>
      </c>
      <c r="S42" s="65">
        <v>2168338.41</v>
      </c>
      <c r="T42" s="65">
        <v>2177830</v>
      </c>
      <c r="U42" s="65">
        <v>9491.589999999851</v>
      </c>
      <c r="V42" s="5">
        <v>0.99564172134647799</v>
      </c>
      <c r="W42" s="65">
        <v>2183951.15</v>
      </c>
      <c r="X42" s="65">
        <v>2151040</v>
      </c>
      <c r="Y42" s="65">
        <v>-32911.149999999907</v>
      </c>
      <c r="Z42" s="5">
        <v>1.0153001106441535</v>
      </c>
      <c r="AA42" s="65">
        <v>2279692.46</v>
      </c>
      <c r="AB42" s="65">
        <v>2280240</v>
      </c>
      <c r="AC42" s="65">
        <v>547.54000000003725</v>
      </c>
      <c r="AD42" s="5">
        <v>0.99975987615338735</v>
      </c>
      <c r="AE42" s="65">
        <v>2368211.86</v>
      </c>
      <c r="AF42" s="65">
        <v>2318070</v>
      </c>
      <c r="AG42" s="65">
        <v>-50141.85999999987</v>
      </c>
      <c r="AH42" s="5">
        <v>1.0216308653319355</v>
      </c>
    </row>
    <row r="43" spans="1:34" x14ac:dyDescent="0.25">
      <c r="A43" s="63">
        <v>411</v>
      </c>
      <c r="B43" s="6" t="s">
        <v>418</v>
      </c>
      <c r="C43" s="64">
        <v>209407.73</v>
      </c>
      <c r="D43" s="64">
        <v>207500</v>
      </c>
      <c r="E43" s="65">
        <v>-1907.7300000000105</v>
      </c>
      <c r="F43" s="5">
        <v>1.0091938795180724</v>
      </c>
      <c r="G43" s="65">
        <v>223282.79</v>
      </c>
      <c r="H43" s="65">
        <v>228200</v>
      </c>
      <c r="I43" s="65">
        <v>4917.2099999999919</v>
      </c>
      <c r="J43" s="5">
        <v>0.97845219106047332</v>
      </c>
      <c r="K43" s="65">
        <v>223806.15</v>
      </c>
      <c r="L43" s="65">
        <v>230900</v>
      </c>
      <c r="M43" s="65">
        <v>7093.8500000000058</v>
      </c>
      <c r="N43" s="5">
        <v>0.96927739281074055</v>
      </c>
      <c r="O43" s="64">
        <v>227929.72</v>
      </c>
      <c r="P43" s="64">
        <v>231900</v>
      </c>
      <c r="Q43" s="65">
        <v>3970.2799999999988</v>
      </c>
      <c r="R43" s="5">
        <v>0.98287934454506254</v>
      </c>
      <c r="S43" s="65">
        <v>224075.33</v>
      </c>
      <c r="T43" s="65">
        <v>237000</v>
      </c>
      <c r="U43" s="65">
        <v>12924.670000000013</v>
      </c>
      <c r="V43" s="5">
        <v>0.9454655274261603</v>
      </c>
      <c r="W43" s="65">
        <v>262682.89</v>
      </c>
      <c r="X43" s="65">
        <v>238000</v>
      </c>
      <c r="Y43" s="65">
        <v>-24682.890000000014</v>
      </c>
      <c r="Z43" s="5">
        <v>1.1037096218487397</v>
      </c>
      <c r="AA43" s="65">
        <v>303780.94</v>
      </c>
      <c r="AB43" s="65">
        <v>303700</v>
      </c>
      <c r="AC43" s="65">
        <v>-80.940000000002328</v>
      </c>
      <c r="AD43" s="5">
        <v>1.0002665130062562</v>
      </c>
      <c r="AE43" s="65">
        <v>363366.54</v>
      </c>
      <c r="AF43" s="65">
        <v>369200</v>
      </c>
      <c r="AG43" s="65">
        <v>5833.460000000021</v>
      </c>
      <c r="AH43" s="5">
        <v>0.98419972914409526</v>
      </c>
    </row>
    <row r="44" spans="1:34" x14ac:dyDescent="0.25">
      <c r="A44" s="63">
        <v>412</v>
      </c>
      <c r="B44" s="6" t="s">
        <v>428</v>
      </c>
      <c r="C44" s="64">
        <v>191620</v>
      </c>
      <c r="D44" s="64">
        <v>191500</v>
      </c>
      <c r="E44" s="65">
        <v>-120</v>
      </c>
      <c r="F44" s="5">
        <v>1.000626631853786</v>
      </c>
      <c r="G44" s="65">
        <v>191314</v>
      </c>
      <c r="H44" s="65">
        <v>191500</v>
      </c>
      <c r="I44" s="65">
        <v>186</v>
      </c>
      <c r="J44" s="5">
        <v>0.99902872062663184</v>
      </c>
      <c r="K44" s="65">
        <v>191112</v>
      </c>
      <c r="L44" s="65">
        <v>191000</v>
      </c>
      <c r="M44" s="65">
        <v>-112</v>
      </c>
      <c r="N44" s="5">
        <v>1.0005863874345551</v>
      </c>
      <c r="O44" s="64">
        <v>193417</v>
      </c>
      <c r="P44" s="64">
        <v>193400</v>
      </c>
      <c r="Q44" s="65">
        <v>-17</v>
      </c>
      <c r="R44" s="5">
        <v>1.0000879007238883</v>
      </c>
      <c r="S44" s="65">
        <v>247334</v>
      </c>
      <c r="T44" s="65">
        <v>247400</v>
      </c>
      <c r="U44" s="65">
        <v>66</v>
      </c>
      <c r="V44" s="5">
        <v>0.99973322554567501</v>
      </c>
      <c r="W44" s="65">
        <v>233060</v>
      </c>
      <c r="X44" s="65">
        <v>190160</v>
      </c>
      <c r="Y44" s="65">
        <v>-42900</v>
      </c>
      <c r="Z44" s="5">
        <v>1.2255994951619689</v>
      </c>
      <c r="AA44" s="65">
        <v>422243</v>
      </c>
      <c r="AB44" s="65">
        <v>418500</v>
      </c>
      <c r="AC44" s="65">
        <v>-3743</v>
      </c>
      <c r="AD44" s="5">
        <v>1.0089438470728793</v>
      </c>
      <c r="AE44" s="65">
        <v>515750</v>
      </c>
      <c r="AF44" s="65">
        <v>515750</v>
      </c>
      <c r="AG44" s="65">
        <v>0</v>
      </c>
      <c r="AH44" s="5">
        <v>1</v>
      </c>
    </row>
    <row r="45" spans="1:34" x14ac:dyDescent="0.25">
      <c r="A45" s="63">
        <v>413</v>
      </c>
      <c r="B45" s="6" t="s">
        <v>1798</v>
      </c>
      <c r="C45" s="64">
        <v>179440.8</v>
      </c>
      <c r="D45" s="64">
        <v>153500</v>
      </c>
      <c r="E45" s="65">
        <v>-25940.799999999988</v>
      </c>
      <c r="F45" s="5">
        <v>1.1689954397394136</v>
      </c>
      <c r="G45" s="65">
        <v>196662.1</v>
      </c>
      <c r="H45" s="65">
        <v>202500</v>
      </c>
      <c r="I45" s="65">
        <v>5837.8999999999942</v>
      </c>
      <c r="J45" s="5">
        <v>0.97117086419753085</v>
      </c>
      <c r="K45" s="65">
        <v>199491.82</v>
      </c>
      <c r="L45" s="65">
        <v>198920</v>
      </c>
      <c r="M45" s="65">
        <v>-571.82000000000698</v>
      </c>
      <c r="N45" s="5">
        <v>1.0028746229640058</v>
      </c>
      <c r="O45" s="64">
        <v>202551.07</v>
      </c>
      <c r="P45" s="64">
        <v>152100</v>
      </c>
      <c r="Q45" s="65">
        <v>-50451.070000000007</v>
      </c>
      <c r="R45" s="5">
        <v>1.3316967126890205</v>
      </c>
      <c r="S45" s="65">
        <v>188415.56</v>
      </c>
      <c r="T45" s="65">
        <v>201380</v>
      </c>
      <c r="U45" s="65">
        <v>12964.440000000002</v>
      </c>
      <c r="V45" s="5">
        <v>0.93562200814380769</v>
      </c>
      <c r="W45" s="65">
        <v>201972.97</v>
      </c>
      <c r="X45" s="65">
        <v>176590</v>
      </c>
      <c r="Y45" s="65">
        <v>-25382.97</v>
      </c>
      <c r="Z45" s="5">
        <v>1.1437395662268532</v>
      </c>
      <c r="AA45" s="65">
        <v>207897.08</v>
      </c>
      <c r="AB45" s="65">
        <v>217490</v>
      </c>
      <c r="AC45" s="65">
        <v>9592.9200000000128</v>
      </c>
      <c r="AD45" s="5">
        <v>0.95589259276288563</v>
      </c>
      <c r="AE45" s="65">
        <v>324428.11</v>
      </c>
      <c r="AF45" s="65">
        <v>274950</v>
      </c>
      <c r="AG45" s="65">
        <v>-49478.109999999986</v>
      </c>
      <c r="AH45" s="5">
        <v>1.1799531187488634</v>
      </c>
    </row>
    <row r="46" spans="1:34" x14ac:dyDescent="0.25">
      <c r="A46" s="63">
        <v>414</v>
      </c>
      <c r="B46" s="6" t="s">
        <v>283</v>
      </c>
      <c r="C46" s="64">
        <v>22695.58</v>
      </c>
      <c r="D46" s="64">
        <v>61500</v>
      </c>
      <c r="E46" s="65">
        <v>38804.42</v>
      </c>
      <c r="F46" s="5">
        <v>0.36903382113821143</v>
      </c>
      <c r="G46" s="65">
        <v>83420.87</v>
      </c>
      <c r="H46" s="65">
        <v>92000</v>
      </c>
      <c r="I46" s="65">
        <v>8579.1300000000047</v>
      </c>
      <c r="J46" s="5">
        <v>0.90674858695652172</v>
      </c>
      <c r="K46" s="65">
        <v>77428.789999999994</v>
      </c>
      <c r="L46" s="65">
        <v>71000</v>
      </c>
      <c r="M46" s="65">
        <v>-6428.7899999999936</v>
      </c>
      <c r="N46" s="5">
        <v>1.090546338028169</v>
      </c>
      <c r="O46" s="64">
        <v>45215.1</v>
      </c>
      <c r="P46" s="64">
        <v>73000</v>
      </c>
      <c r="Q46" s="65">
        <v>27784.9</v>
      </c>
      <c r="R46" s="5">
        <v>0.61938493150684926</v>
      </c>
      <c r="S46" s="65">
        <v>12369.72</v>
      </c>
      <c r="T46" s="65">
        <v>72900</v>
      </c>
      <c r="U46" s="65">
        <v>60530.28</v>
      </c>
      <c r="V46" s="5">
        <v>0.16968065843621399</v>
      </c>
      <c r="W46" s="65">
        <v>36847.660000000003</v>
      </c>
      <c r="X46" s="65">
        <v>62400</v>
      </c>
      <c r="Y46" s="65">
        <v>25552.339999999997</v>
      </c>
      <c r="Z46" s="5">
        <v>0.59050737179487189</v>
      </c>
      <c r="AA46" s="65">
        <v>53403.15</v>
      </c>
      <c r="AB46" s="65">
        <v>32600</v>
      </c>
      <c r="AC46" s="65">
        <v>-20803.150000000001</v>
      </c>
      <c r="AD46" s="5">
        <v>1.6381334355828221</v>
      </c>
      <c r="AE46" s="65">
        <v>50718.06</v>
      </c>
      <c r="AF46" s="65">
        <v>38600</v>
      </c>
      <c r="AG46" s="65">
        <v>-12118.059999999998</v>
      </c>
      <c r="AH46" s="5">
        <v>1.3139393782383419</v>
      </c>
    </row>
    <row r="47" spans="1:34" x14ac:dyDescent="0.25">
      <c r="A47" s="63">
        <v>415</v>
      </c>
      <c r="B47" s="6" t="s">
        <v>272</v>
      </c>
      <c r="C47" s="64">
        <v>0</v>
      </c>
      <c r="D47" s="64">
        <v>500</v>
      </c>
      <c r="E47" s="65">
        <v>500</v>
      </c>
      <c r="F47" s="5">
        <v>0</v>
      </c>
      <c r="G47" s="65">
        <v>0</v>
      </c>
      <c r="H47" s="65">
        <v>500</v>
      </c>
      <c r="I47" s="65">
        <v>500</v>
      </c>
      <c r="J47" s="5">
        <v>0</v>
      </c>
      <c r="K47" s="65">
        <v>0</v>
      </c>
      <c r="L47" s="65">
        <v>500</v>
      </c>
      <c r="M47" s="65">
        <v>500</v>
      </c>
      <c r="N47" s="5">
        <v>0</v>
      </c>
      <c r="O47" s="64">
        <v>0</v>
      </c>
      <c r="P47" s="64">
        <v>500</v>
      </c>
      <c r="Q47" s="65">
        <v>500</v>
      </c>
      <c r="R47" s="5">
        <v>0</v>
      </c>
      <c r="S47" s="65">
        <v>0</v>
      </c>
      <c r="T47" s="65">
        <v>500</v>
      </c>
      <c r="U47" s="65">
        <v>500</v>
      </c>
      <c r="V47" s="5">
        <v>0</v>
      </c>
      <c r="W47" s="65">
        <v>0</v>
      </c>
      <c r="X47" s="65">
        <v>500</v>
      </c>
      <c r="Y47" s="65">
        <v>500</v>
      </c>
      <c r="Z47" s="5">
        <v>0</v>
      </c>
      <c r="AA47" s="65">
        <v>3380.78</v>
      </c>
      <c r="AB47" s="65">
        <v>3700</v>
      </c>
      <c r="AC47" s="65">
        <v>319.2199999999998</v>
      </c>
      <c r="AD47" s="5">
        <v>0.91372432432432438</v>
      </c>
      <c r="AE47" s="65">
        <v>3635.68</v>
      </c>
      <c r="AF47" s="65">
        <v>4000</v>
      </c>
      <c r="AG47" s="65">
        <v>364.32000000000016</v>
      </c>
      <c r="AH47" s="5">
        <v>0.90891999999999995</v>
      </c>
    </row>
    <row r="48" spans="1:34" x14ac:dyDescent="0.25">
      <c r="A48" s="63">
        <v>423</v>
      </c>
      <c r="B48" s="6" t="s">
        <v>1797</v>
      </c>
      <c r="C48" s="65">
        <v>0</v>
      </c>
      <c r="D48" s="65">
        <v>0</v>
      </c>
      <c r="E48" s="65">
        <v>0</v>
      </c>
      <c r="F48" s="5">
        <v>0</v>
      </c>
      <c r="G48" s="65">
        <v>0</v>
      </c>
      <c r="H48" s="65">
        <v>0</v>
      </c>
      <c r="I48" s="65">
        <v>0</v>
      </c>
      <c r="J48" s="5">
        <v>0</v>
      </c>
      <c r="K48" s="65">
        <v>0</v>
      </c>
      <c r="L48" s="65">
        <v>0</v>
      </c>
      <c r="M48" s="65">
        <v>0</v>
      </c>
      <c r="N48" s="5">
        <v>0</v>
      </c>
      <c r="O48" s="65">
        <v>0</v>
      </c>
      <c r="P48" s="65">
        <v>0</v>
      </c>
      <c r="Q48" s="65">
        <v>0</v>
      </c>
      <c r="R48" s="5">
        <v>0</v>
      </c>
      <c r="S48" s="65">
        <v>0</v>
      </c>
      <c r="T48" s="65">
        <v>0</v>
      </c>
      <c r="U48" s="65">
        <v>0</v>
      </c>
      <c r="V48" s="5">
        <v>0</v>
      </c>
      <c r="W48" s="65">
        <v>0</v>
      </c>
      <c r="X48" s="65">
        <v>0</v>
      </c>
      <c r="Y48" s="65">
        <v>0</v>
      </c>
      <c r="Z48" s="5">
        <v>0</v>
      </c>
      <c r="AA48" s="65">
        <v>0</v>
      </c>
      <c r="AB48" s="65">
        <v>0</v>
      </c>
      <c r="AC48" s="65">
        <v>0</v>
      </c>
      <c r="AD48" s="5">
        <v>0</v>
      </c>
      <c r="AE48" s="65">
        <v>0</v>
      </c>
      <c r="AF48" s="65">
        <v>0</v>
      </c>
      <c r="AG48" s="65">
        <v>0</v>
      </c>
      <c r="AH48" s="5">
        <v>0</v>
      </c>
    </row>
    <row r="49" spans="1:34" x14ac:dyDescent="0.25">
      <c r="A49" s="63">
        <v>426</v>
      </c>
      <c r="B49" s="6" t="s">
        <v>1796</v>
      </c>
      <c r="C49" s="64">
        <v>36</v>
      </c>
      <c r="D49" s="64">
        <v>6500</v>
      </c>
      <c r="E49" s="65">
        <v>6464</v>
      </c>
      <c r="F49" s="5">
        <v>5.5384615384615381E-3</v>
      </c>
      <c r="G49" s="65">
        <v>89</v>
      </c>
      <c r="H49" s="65">
        <v>6500</v>
      </c>
      <c r="I49" s="65">
        <v>6411</v>
      </c>
      <c r="J49" s="5">
        <v>1.3692307692307693E-2</v>
      </c>
      <c r="K49" s="65">
        <v>884.5</v>
      </c>
      <c r="L49" s="65">
        <v>6500</v>
      </c>
      <c r="M49" s="65">
        <v>5615.5</v>
      </c>
      <c r="N49" s="5">
        <v>0.13607692307692307</v>
      </c>
      <c r="O49" s="64">
        <v>738</v>
      </c>
      <c r="P49" s="64">
        <v>6500</v>
      </c>
      <c r="Q49" s="65">
        <v>5762</v>
      </c>
      <c r="R49" s="5">
        <v>0.11353846153846153</v>
      </c>
      <c r="S49" s="65">
        <v>1000.1</v>
      </c>
      <c r="T49" s="65">
        <v>6400</v>
      </c>
      <c r="U49" s="65">
        <v>5399.9</v>
      </c>
      <c r="V49" s="5">
        <v>0.15626562499999999</v>
      </c>
      <c r="W49" s="65">
        <v>1808.98</v>
      </c>
      <c r="X49" s="65">
        <v>3900</v>
      </c>
      <c r="Y49" s="65">
        <v>2091.02</v>
      </c>
      <c r="Z49" s="5">
        <v>0.46384102564102564</v>
      </c>
      <c r="AA49" s="65">
        <v>2418.2399999999998</v>
      </c>
      <c r="AB49" s="65">
        <v>3900</v>
      </c>
      <c r="AC49" s="65">
        <v>1481.7600000000002</v>
      </c>
      <c r="AD49" s="5">
        <v>0.62006153846153844</v>
      </c>
      <c r="AE49" s="65">
        <v>3397.05</v>
      </c>
      <c r="AF49" s="65">
        <v>2400</v>
      </c>
      <c r="AG49" s="65">
        <v>-997.05000000000018</v>
      </c>
      <c r="AH49" s="5">
        <v>1.4154375000000001</v>
      </c>
    </row>
    <row r="50" spans="1:34" x14ac:dyDescent="0.25">
      <c r="A50" s="63">
        <v>427</v>
      </c>
      <c r="B50" s="6" t="s">
        <v>1795</v>
      </c>
      <c r="C50" s="64">
        <v>3973.46</v>
      </c>
      <c r="D50" s="64">
        <v>5000</v>
      </c>
      <c r="E50" s="65">
        <v>1026.54</v>
      </c>
      <c r="F50" s="5">
        <v>0.79469199999999995</v>
      </c>
      <c r="G50" s="65">
        <v>4460.72</v>
      </c>
      <c r="H50" s="65">
        <v>5000</v>
      </c>
      <c r="I50" s="65">
        <v>539.27999999999975</v>
      </c>
      <c r="J50" s="5">
        <v>0.89214400000000005</v>
      </c>
      <c r="K50" s="65">
        <v>7131.52</v>
      </c>
      <c r="L50" s="65">
        <v>5000</v>
      </c>
      <c r="M50" s="65">
        <v>-2131.5200000000004</v>
      </c>
      <c r="N50" s="5">
        <v>1.426304</v>
      </c>
      <c r="O50" s="64">
        <v>7110.46</v>
      </c>
      <c r="P50" s="64">
        <v>6500</v>
      </c>
      <c r="Q50" s="65">
        <v>-610.46</v>
      </c>
      <c r="R50" s="5">
        <v>1.093916923076923</v>
      </c>
      <c r="S50" s="65">
        <v>3599.31</v>
      </c>
      <c r="T50" s="65">
        <v>6400</v>
      </c>
      <c r="U50" s="65">
        <v>2800.69</v>
      </c>
      <c r="V50" s="5">
        <v>0.56239218749999997</v>
      </c>
      <c r="W50" s="65">
        <v>9043</v>
      </c>
      <c r="X50" s="65">
        <v>6400</v>
      </c>
      <c r="Y50" s="65">
        <v>-2643</v>
      </c>
      <c r="Z50" s="5">
        <v>1.4129687500000001</v>
      </c>
      <c r="AA50" s="65">
        <v>8393.3700000000008</v>
      </c>
      <c r="AB50" s="65">
        <v>10900</v>
      </c>
      <c r="AC50" s="65">
        <v>2506.6299999999992</v>
      </c>
      <c r="AD50" s="5">
        <v>0.77003394495412847</v>
      </c>
      <c r="AE50" s="65">
        <v>11751.26</v>
      </c>
      <c r="AF50" s="65">
        <v>7400</v>
      </c>
      <c r="AG50" s="65">
        <v>-4351.26</v>
      </c>
      <c r="AH50" s="5">
        <v>1.5880081081081081</v>
      </c>
    </row>
    <row r="51" spans="1:34" x14ac:dyDescent="0.25">
      <c r="A51" s="63">
        <v>429</v>
      </c>
      <c r="B51" s="6" t="s">
        <v>442</v>
      </c>
      <c r="C51" s="64">
        <v>0</v>
      </c>
      <c r="D51" s="64">
        <v>0</v>
      </c>
      <c r="E51" s="65">
        <v>0</v>
      </c>
      <c r="F51" s="5">
        <v>0</v>
      </c>
      <c r="G51" s="65">
        <v>0</v>
      </c>
      <c r="H51" s="65">
        <v>0</v>
      </c>
      <c r="I51" s="65">
        <v>0</v>
      </c>
      <c r="J51" s="5">
        <v>0</v>
      </c>
      <c r="K51" s="65">
        <v>0</v>
      </c>
      <c r="L51" s="65">
        <v>0</v>
      </c>
      <c r="M51" s="65">
        <v>0</v>
      </c>
      <c r="N51" s="5">
        <v>0</v>
      </c>
      <c r="O51" s="64">
        <v>0</v>
      </c>
      <c r="P51" s="64">
        <v>0</v>
      </c>
      <c r="Q51" s="65">
        <v>0</v>
      </c>
      <c r="R51" s="5">
        <v>0</v>
      </c>
      <c r="S51" s="65">
        <v>0</v>
      </c>
      <c r="T51" s="65">
        <v>0</v>
      </c>
      <c r="U51" s="65">
        <v>0</v>
      </c>
      <c r="V51" s="5">
        <v>0</v>
      </c>
      <c r="W51" s="65">
        <v>0</v>
      </c>
      <c r="X51" s="65">
        <v>0</v>
      </c>
      <c r="Y51" s="65">
        <v>0</v>
      </c>
      <c r="Z51" s="5">
        <v>0</v>
      </c>
      <c r="AA51" s="65">
        <v>13517.89</v>
      </c>
      <c r="AB51" s="65">
        <v>21200</v>
      </c>
      <c r="AC51" s="65">
        <v>7682.1100000000006</v>
      </c>
      <c r="AD51" s="5">
        <v>0.63763632075471699</v>
      </c>
      <c r="AE51" s="65">
        <v>7106.23</v>
      </c>
      <c r="AF51" s="65">
        <v>20000</v>
      </c>
      <c r="AG51" s="65">
        <v>12893.77</v>
      </c>
      <c r="AH51" s="5">
        <v>0.3553115</v>
      </c>
    </row>
    <row r="52" spans="1:34" x14ac:dyDescent="0.25">
      <c r="A52" s="63">
        <v>430</v>
      </c>
      <c r="B52" s="6" t="s">
        <v>450</v>
      </c>
      <c r="C52" s="64">
        <v>469058.96</v>
      </c>
      <c r="D52" s="64">
        <v>512700</v>
      </c>
      <c r="E52" s="65">
        <v>43641.039999999979</v>
      </c>
      <c r="F52" s="5">
        <v>0.91487996879266631</v>
      </c>
      <c r="G52" s="65">
        <v>507442.02</v>
      </c>
      <c r="H52" s="65">
        <v>495550</v>
      </c>
      <c r="I52" s="65">
        <v>-11892.020000000019</v>
      </c>
      <c r="J52" s="5">
        <v>1.0239976188073858</v>
      </c>
      <c r="K52" s="65">
        <v>463202.51</v>
      </c>
      <c r="L52" s="65">
        <v>517100</v>
      </c>
      <c r="M52" s="65">
        <v>53897.489999999991</v>
      </c>
      <c r="N52" s="5">
        <v>0.8957696963836782</v>
      </c>
      <c r="O52" s="64">
        <v>443074.5</v>
      </c>
      <c r="P52" s="64">
        <v>591500</v>
      </c>
      <c r="Q52" s="65">
        <v>148425.5</v>
      </c>
      <c r="R52" s="5">
        <v>0.74906931530008458</v>
      </c>
      <c r="S52" s="65">
        <v>517263.06</v>
      </c>
      <c r="T52" s="65">
        <v>589810</v>
      </c>
      <c r="U52" s="65">
        <v>72546.94</v>
      </c>
      <c r="V52" s="5">
        <v>0.87699947440701242</v>
      </c>
      <c r="W52" s="65">
        <v>515969.66</v>
      </c>
      <c r="X52" s="65">
        <v>586950</v>
      </c>
      <c r="Y52" s="65">
        <v>70980.340000000026</v>
      </c>
      <c r="Z52" s="5">
        <v>0.87906918817616486</v>
      </c>
      <c r="AA52" s="65">
        <v>611164.80000000005</v>
      </c>
      <c r="AB52" s="65">
        <v>632900</v>
      </c>
      <c r="AC52" s="65">
        <v>21735.199999999953</v>
      </c>
      <c r="AD52" s="5">
        <v>0.96565776583978524</v>
      </c>
      <c r="AE52" s="65">
        <v>740574.02</v>
      </c>
      <c r="AF52" s="65">
        <v>876040</v>
      </c>
      <c r="AG52" s="65">
        <v>135465.97999999998</v>
      </c>
      <c r="AH52" s="5">
        <v>0.8453655312542806</v>
      </c>
    </row>
    <row r="53" spans="1:34" x14ac:dyDescent="0.25">
      <c r="A53" s="63">
        <v>431</v>
      </c>
      <c r="B53" s="6" t="s">
        <v>489</v>
      </c>
      <c r="C53" s="64">
        <v>5710</v>
      </c>
      <c r="D53" s="64">
        <v>8000</v>
      </c>
      <c r="E53" s="65">
        <v>2290</v>
      </c>
      <c r="F53" s="5">
        <v>0.71375</v>
      </c>
      <c r="G53" s="65">
        <v>3240</v>
      </c>
      <c r="H53" s="65">
        <v>8000</v>
      </c>
      <c r="I53" s="65">
        <v>4760</v>
      </c>
      <c r="J53" s="5">
        <v>0.40500000000000003</v>
      </c>
      <c r="K53" s="65">
        <v>7720</v>
      </c>
      <c r="L53" s="65">
        <v>7000</v>
      </c>
      <c r="M53" s="65">
        <v>-720</v>
      </c>
      <c r="N53" s="5">
        <v>1.1028571428571428</v>
      </c>
      <c r="O53" s="64">
        <v>16152.5</v>
      </c>
      <c r="P53" s="64">
        <v>9000</v>
      </c>
      <c r="Q53" s="65">
        <v>-7152.5</v>
      </c>
      <c r="R53" s="5">
        <v>1.7947222222222223</v>
      </c>
      <c r="S53" s="65">
        <v>4054.5</v>
      </c>
      <c r="T53" s="65">
        <v>15000</v>
      </c>
      <c r="U53" s="65">
        <v>10945.5</v>
      </c>
      <c r="V53" s="5">
        <v>0.27029999999999998</v>
      </c>
      <c r="W53" s="65">
        <v>4535.5</v>
      </c>
      <c r="X53" s="65">
        <v>10000</v>
      </c>
      <c r="Y53" s="65">
        <v>5464.5</v>
      </c>
      <c r="Z53" s="5">
        <v>0.45355000000000001</v>
      </c>
      <c r="AA53" s="65">
        <v>7883.57</v>
      </c>
      <c r="AB53" s="65">
        <v>8000</v>
      </c>
      <c r="AC53" s="65">
        <v>116.43000000000029</v>
      </c>
      <c r="AD53" s="5">
        <v>0.98544624999999997</v>
      </c>
      <c r="AE53" s="65">
        <v>0</v>
      </c>
      <c r="AF53" s="65">
        <v>9000</v>
      </c>
      <c r="AG53" s="65">
        <v>9000</v>
      </c>
      <c r="AH53" s="5">
        <v>0</v>
      </c>
    </row>
    <row r="54" spans="1:34" x14ac:dyDescent="0.25">
      <c r="A54" s="63">
        <v>432</v>
      </c>
      <c r="B54" s="6" t="s">
        <v>491</v>
      </c>
      <c r="C54" s="64">
        <v>21016.38</v>
      </c>
      <c r="D54" s="64">
        <v>52500</v>
      </c>
      <c r="E54" s="65">
        <v>31483.62</v>
      </c>
      <c r="F54" s="5">
        <v>0.400312</v>
      </c>
      <c r="G54" s="65">
        <v>37024.5</v>
      </c>
      <c r="H54" s="65">
        <v>50000</v>
      </c>
      <c r="I54" s="65">
        <v>12975.5</v>
      </c>
      <c r="J54" s="5">
        <v>0.74048999999999998</v>
      </c>
      <c r="K54" s="65">
        <v>39997.93</v>
      </c>
      <c r="L54" s="65">
        <v>50000</v>
      </c>
      <c r="M54" s="65">
        <v>10002.07</v>
      </c>
      <c r="N54" s="5">
        <v>0.79995859999999996</v>
      </c>
      <c r="O54" s="64">
        <v>49101.96</v>
      </c>
      <c r="P54" s="64">
        <v>50000</v>
      </c>
      <c r="Q54" s="65">
        <v>898.04000000000087</v>
      </c>
      <c r="R54" s="5">
        <v>0.9820392</v>
      </c>
      <c r="S54" s="65">
        <v>29768.01</v>
      </c>
      <c r="T54" s="65">
        <v>50000</v>
      </c>
      <c r="U54" s="65">
        <v>20231.990000000002</v>
      </c>
      <c r="V54" s="5">
        <v>0.59536020000000001</v>
      </c>
      <c r="W54" s="65">
        <v>24506.16</v>
      </c>
      <c r="X54" s="65">
        <v>25000</v>
      </c>
      <c r="Y54" s="65">
        <v>493.84000000000015</v>
      </c>
      <c r="Z54" s="5">
        <v>0.98024639999999996</v>
      </c>
      <c r="AA54" s="65">
        <v>34479.06</v>
      </c>
      <c r="AB54" s="65">
        <v>35000</v>
      </c>
      <c r="AC54" s="65">
        <v>520.94000000000233</v>
      </c>
      <c r="AD54" s="5">
        <v>0.98511599999999988</v>
      </c>
      <c r="AE54" s="65">
        <v>4895.32</v>
      </c>
      <c r="AF54" s="65">
        <v>35700</v>
      </c>
      <c r="AG54" s="65">
        <v>30804.68</v>
      </c>
      <c r="AH54" s="5">
        <v>0.13712380952380951</v>
      </c>
    </row>
    <row r="55" spans="1:34" x14ac:dyDescent="0.25">
      <c r="A55" s="63">
        <v>433</v>
      </c>
      <c r="B55" s="6" t="s">
        <v>496</v>
      </c>
      <c r="C55" s="64">
        <v>16104.19</v>
      </c>
      <c r="D55" s="64">
        <v>27500</v>
      </c>
      <c r="E55" s="65">
        <v>11395.81</v>
      </c>
      <c r="F55" s="5">
        <v>0.58560690909090907</v>
      </c>
      <c r="G55" s="65">
        <v>21151.29</v>
      </c>
      <c r="H55" s="65">
        <v>24500</v>
      </c>
      <c r="I55" s="65">
        <v>3348.7099999999991</v>
      </c>
      <c r="J55" s="5">
        <v>0.86331795918367349</v>
      </c>
      <c r="K55" s="65">
        <v>15600.93</v>
      </c>
      <c r="L55" s="65">
        <v>27000</v>
      </c>
      <c r="M55" s="65">
        <v>11399.07</v>
      </c>
      <c r="N55" s="5">
        <v>0.57781222222222228</v>
      </c>
      <c r="O55" s="64">
        <v>20128.72</v>
      </c>
      <c r="P55" s="64">
        <v>27000</v>
      </c>
      <c r="Q55" s="65">
        <v>6871.2799999999988</v>
      </c>
      <c r="R55" s="5">
        <v>0.74550814814814814</v>
      </c>
      <c r="S55" s="65">
        <v>13608.31</v>
      </c>
      <c r="T55" s="65">
        <v>26800</v>
      </c>
      <c r="U55" s="65">
        <v>13191.69</v>
      </c>
      <c r="V55" s="5">
        <v>0.50777276119402981</v>
      </c>
      <c r="W55" s="65">
        <v>18793.71</v>
      </c>
      <c r="X55" s="65">
        <v>26800</v>
      </c>
      <c r="Y55" s="65">
        <v>8006.2900000000009</v>
      </c>
      <c r="Z55" s="5">
        <v>0.70125783582089551</v>
      </c>
      <c r="AA55" s="65">
        <v>12092.67</v>
      </c>
      <c r="AB55" s="65">
        <v>27000</v>
      </c>
      <c r="AC55" s="65">
        <v>14907.33</v>
      </c>
      <c r="AD55" s="5">
        <v>0.44787666666666665</v>
      </c>
      <c r="AE55" s="65">
        <v>15947.7</v>
      </c>
      <c r="AF55" s="65">
        <v>25200</v>
      </c>
      <c r="AG55" s="65">
        <v>9252.2999999999993</v>
      </c>
      <c r="AH55" s="5">
        <v>0.63284523809523807</v>
      </c>
    </row>
    <row r="56" spans="1:34" x14ac:dyDescent="0.25">
      <c r="A56" s="63">
        <v>434</v>
      </c>
      <c r="B56" s="6" t="s">
        <v>502</v>
      </c>
      <c r="C56" s="64">
        <v>21997.279999999999</v>
      </c>
      <c r="D56" s="64">
        <v>22000</v>
      </c>
      <c r="E56" s="65">
        <v>2.7200000000011642</v>
      </c>
      <c r="F56" s="5">
        <v>0.99987636363636356</v>
      </c>
      <c r="G56" s="65">
        <v>21758.61</v>
      </c>
      <c r="H56" s="65">
        <v>22000</v>
      </c>
      <c r="I56" s="65">
        <v>241.38999999999942</v>
      </c>
      <c r="J56" s="5">
        <v>0.98902772727272725</v>
      </c>
      <c r="K56" s="65">
        <v>20760.09</v>
      </c>
      <c r="L56" s="65">
        <v>22000</v>
      </c>
      <c r="M56" s="65">
        <v>1239.9099999999999</v>
      </c>
      <c r="N56" s="5">
        <v>0.94364045454545453</v>
      </c>
      <c r="O56" s="64">
        <v>21131.31</v>
      </c>
      <c r="P56" s="64">
        <v>22000</v>
      </c>
      <c r="Q56" s="65">
        <v>868.68999999999869</v>
      </c>
      <c r="R56" s="5">
        <v>0.96051409090909101</v>
      </c>
      <c r="S56" s="65">
        <v>17437.310000000001</v>
      </c>
      <c r="T56" s="65">
        <v>8500</v>
      </c>
      <c r="U56" s="65">
        <v>-8937.3100000000013</v>
      </c>
      <c r="V56" s="5">
        <v>2.0514482352941177</v>
      </c>
      <c r="W56" s="65">
        <v>18942.62</v>
      </c>
      <c r="X56" s="65">
        <v>10500</v>
      </c>
      <c r="Y56" s="65">
        <v>-8442.619999999999</v>
      </c>
      <c r="Z56" s="5">
        <v>1.8040590476190475</v>
      </c>
      <c r="AA56" s="65">
        <v>24889.99</v>
      </c>
      <c r="AB56" s="65">
        <v>15000</v>
      </c>
      <c r="AC56" s="65">
        <v>-9889.9900000000016</v>
      </c>
      <c r="AD56" s="5">
        <v>1.6593326666666668</v>
      </c>
      <c r="AE56" s="65">
        <v>6322.9</v>
      </c>
      <c r="AF56" s="65">
        <v>15000</v>
      </c>
      <c r="AG56" s="65">
        <v>8677.1</v>
      </c>
      <c r="AH56" s="5">
        <v>0.42152666666666666</v>
      </c>
    </row>
    <row r="57" spans="1:34" x14ac:dyDescent="0.25">
      <c r="A57" s="63">
        <v>436</v>
      </c>
      <c r="B57" s="6" t="s">
        <v>507</v>
      </c>
      <c r="C57" s="64">
        <v>12330.64</v>
      </c>
      <c r="D57" s="64">
        <v>13000</v>
      </c>
      <c r="E57" s="65">
        <v>669.36000000000058</v>
      </c>
      <c r="F57" s="5">
        <v>0.94851076923076916</v>
      </c>
      <c r="G57" s="65">
        <v>8086.79</v>
      </c>
      <c r="H57" s="65">
        <v>16000</v>
      </c>
      <c r="I57" s="65">
        <v>7913.21</v>
      </c>
      <c r="J57" s="5">
        <v>0.50542437500000004</v>
      </c>
      <c r="K57" s="65">
        <v>72886.570000000007</v>
      </c>
      <c r="L57" s="65">
        <v>18000</v>
      </c>
      <c r="M57" s="65">
        <v>-54886.570000000007</v>
      </c>
      <c r="N57" s="5">
        <v>4.0492538888888889</v>
      </c>
      <c r="O57" s="64">
        <v>40242.230000000003</v>
      </c>
      <c r="P57" s="64">
        <v>36000</v>
      </c>
      <c r="Q57" s="65">
        <v>-4242.2300000000032</v>
      </c>
      <c r="R57" s="5">
        <v>1.1178397222222223</v>
      </c>
      <c r="S57" s="65">
        <v>30856.799999999999</v>
      </c>
      <c r="T57" s="65">
        <v>35800</v>
      </c>
      <c r="U57" s="65">
        <v>4943.2000000000007</v>
      </c>
      <c r="V57" s="5">
        <v>0.86192178770949723</v>
      </c>
      <c r="W57" s="65">
        <v>22953.53</v>
      </c>
      <c r="X57" s="65">
        <v>40800</v>
      </c>
      <c r="Y57" s="65">
        <v>17846.47</v>
      </c>
      <c r="Z57" s="5">
        <v>0.56258651960784312</v>
      </c>
      <c r="AA57" s="65">
        <v>22451.62</v>
      </c>
      <c r="AB57" s="65">
        <v>35800</v>
      </c>
      <c r="AC57" s="65">
        <v>13348.380000000001</v>
      </c>
      <c r="AD57" s="5">
        <v>0.62714022346368714</v>
      </c>
      <c r="AE57" s="65">
        <v>28705.08</v>
      </c>
      <c r="AF57" s="65">
        <v>33300</v>
      </c>
      <c r="AG57" s="65">
        <v>4594.9199999999983</v>
      </c>
      <c r="AH57" s="5">
        <v>0.86201441441441451</v>
      </c>
    </row>
    <row r="58" spans="1:34" x14ac:dyDescent="0.25">
      <c r="A58" s="63">
        <v>438</v>
      </c>
      <c r="B58" s="6" t="s">
        <v>513</v>
      </c>
      <c r="C58" s="64">
        <v>29120.6</v>
      </c>
      <c r="D58" s="64">
        <v>39000</v>
      </c>
      <c r="E58" s="65">
        <v>9879.4000000000015</v>
      </c>
      <c r="F58" s="5">
        <v>0.74668205128205123</v>
      </c>
      <c r="G58" s="65">
        <v>35807.97</v>
      </c>
      <c r="H58" s="65">
        <v>38000</v>
      </c>
      <c r="I58" s="65">
        <v>2192.0299999999988</v>
      </c>
      <c r="J58" s="5">
        <v>0.94231500000000001</v>
      </c>
      <c r="K58" s="65">
        <v>22876.78</v>
      </c>
      <c r="L58" s="65">
        <v>38000</v>
      </c>
      <c r="M58" s="65">
        <v>15123.220000000001</v>
      </c>
      <c r="N58" s="5">
        <v>0.60202052631578939</v>
      </c>
      <c r="O58" s="64">
        <v>12869.07</v>
      </c>
      <c r="P58" s="64">
        <v>38000</v>
      </c>
      <c r="Q58" s="65">
        <v>25130.93</v>
      </c>
      <c r="R58" s="5">
        <v>0.33865973684210526</v>
      </c>
      <c r="S58" s="65">
        <v>14245.36</v>
      </c>
      <c r="T58" s="65">
        <v>37800</v>
      </c>
      <c r="U58" s="65">
        <v>23554.639999999999</v>
      </c>
      <c r="V58" s="5">
        <v>0.37686137566137567</v>
      </c>
      <c r="W58" s="65">
        <v>10718.27</v>
      </c>
      <c r="X58" s="65">
        <v>32800</v>
      </c>
      <c r="Y58" s="65">
        <v>22081.73</v>
      </c>
      <c r="Z58" s="5">
        <v>0.32677652439024391</v>
      </c>
      <c r="AA58" s="65">
        <v>10713.35</v>
      </c>
      <c r="AB58" s="65">
        <v>32800</v>
      </c>
      <c r="AC58" s="65">
        <v>22086.65</v>
      </c>
      <c r="AD58" s="5">
        <v>0.32662652439024392</v>
      </c>
      <c r="AE58" s="65">
        <v>4941.8999999999996</v>
      </c>
      <c r="AF58" s="65">
        <v>25800</v>
      </c>
      <c r="AG58" s="65">
        <v>20858.099999999999</v>
      </c>
      <c r="AH58" s="5">
        <v>0.19154651162790695</v>
      </c>
    </row>
    <row r="59" spans="1:34" x14ac:dyDescent="0.25">
      <c r="A59" s="63">
        <v>440</v>
      </c>
      <c r="B59" s="6" t="s">
        <v>194</v>
      </c>
      <c r="C59" s="64">
        <v>16050.98</v>
      </c>
      <c r="D59" s="64">
        <v>16500</v>
      </c>
      <c r="E59" s="65">
        <v>449.02000000000044</v>
      </c>
      <c r="F59" s="5">
        <v>0.97278666666666669</v>
      </c>
      <c r="G59" s="65">
        <v>13604.29</v>
      </c>
      <c r="H59" s="65">
        <v>16500</v>
      </c>
      <c r="I59" s="65">
        <v>2895.7099999999991</v>
      </c>
      <c r="J59" s="5">
        <v>0.82450242424242426</v>
      </c>
      <c r="K59" s="65">
        <v>13406.3</v>
      </c>
      <c r="L59" s="65">
        <v>14500</v>
      </c>
      <c r="M59" s="65">
        <v>1093.7000000000007</v>
      </c>
      <c r="N59" s="5">
        <v>0.9245724137931034</v>
      </c>
      <c r="O59" s="64">
        <v>13599.53</v>
      </c>
      <c r="P59" s="64">
        <v>14700</v>
      </c>
      <c r="Q59" s="65">
        <v>1100.4699999999993</v>
      </c>
      <c r="R59" s="5">
        <v>0.92513809523809531</v>
      </c>
      <c r="S59" s="65">
        <v>13805.72</v>
      </c>
      <c r="T59" s="65">
        <v>14000</v>
      </c>
      <c r="U59" s="65">
        <v>194.28000000000065</v>
      </c>
      <c r="V59" s="5">
        <v>0.98612285714285708</v>
      </c>
      <c r="W59" s="65">
        <v>14024.24</v>
      </c>
      <c r="X59" s="65">
        <v>14500</v>
      </c>
      <c r="Y59" s="65">
        <v>475.76000000000022</v>
      </c>
      <c r="Z59" s="5">
        <v>0.96718896551724132</v>
      </c>
      <c r="AA59" s="65">
        <v>14241.83</v>
      </c>
      <c r="AB59" s="65">
        <v>14800</v>
      </c>
      <c r="AC59" s="65">
        <v>558.17000000000007</v>
      </c>
      <c r="AD59" s="5">
        <v>0.96228581081081077</v>
      </c>
      <c r="AE59" s="65">
        <v>15097.54</v>
      </c>
      <c r="AF59" s="65">
        <v>15500</v>
      </c>
      <c r="AG59" s="65">
        <v>402.45999999999913</v>
      </c>
      <c r="AH59" s="5">
        <v>0.97403483870967744</v>
      </c>
    </row>
    <row r="60" spans="1:34" x14ac:dyDescent="0.25">
      <c r="A60" s="63">
        <v>446</v>
      </c>
      <c r="B60" s="6" t="s">
        <v>517</v>
      </c>
      <c r="C60" s="64">
        <v>1321.95</v>
      </c>
      <c r="D60" s="64">
        <v>26500</v>
      </c>
      <c r="E60" s="65">
        <v>25178.05</v>
      </c>
      <c r="F60" s="5">
        <v>4.9884905660377357E-2</v>
      </c>
      <c r="G60" s="65">
        <v>44645.63</v>
      </c>
      <c r="H60" s="65">
        <v>44700</v>
      </c>
      <c r="I60" s="65">
        <v>54.370000000002619</v>
      </c>
      <c r="J60" s="5">
        <v>0.9987836689038031</v>
      </c>
      <c r="K60" s="65">
        <v>37355.83</v>
      </c>
      <c r="L60" s="65">
        <v>41000</v>
      </c>
      <c r="M60" s="65">
        <v>3644.1699999999983</v>
      </c>
      <c r="N60" s="5">
        <v>0.91111780487804883</v>
      </c>
      <c r="O60" s="64">
        <v>22500.240000000002</v>
      </c>
      <c r="P60" s="64">
        <v>23500</v>
      </c>
      <c r="Q60" s="65">
        <v>999.7599999999984</v>
      </c>
      <c r="R60" s="5">
        <v>0.95745702127659582</v>
      </c>
      <c r="S60" s="65">
        <v>18076</v>
      </c>
      <c r="T60" s="65">
        <v>25000</v>
      </c>
      <c r="U60" s="65">
        <v>6924</v>
      </c>
      <c r="V60" s="5">
        <v>0.72304000000000002</v>
      </c>
      <c r="W60" s="65">
        <v>31909.439999999999</v>
      </c>
      <c r="X60" s="65">
        <v>30100</v>
      </c>
      <c r="Y60" s="65">
        <v>-1809.4399999999987</v>
      </c>
      <c r="Z60" s="5">
        <v>1.0601142857142856</v>
      </c>
      <c r="AA60" s="65">
        <v>443916.51</v>
      </c>
      <c r="AB60" s="65">
        <v>447800</v>
      </c>
      <c r="AC60" s="65">
        <v>3883.4899999999907</v>
      </c>
      <c r="AD60" s="5">
        <v>0.99132762393925866</v>
      </c>
      <c r="AE60" s="65">
        <v>23646.61</v>
      </c>
      <c r="AF60" s="65">
        <v>93000</v>
      </c>
      <c r="AG60" s="65">
        <v>69353.39</v>
      </c>
      <c r="AH60" s="5">
        <v>0.25426462365591396</v>
      </c>
    </row>
    <row r="61" spans="1:34" x14ac:dyDescent="0.25">
      <c r="A61" s="63">
        <v>447</v>
      </c>
      <c r="B61" s="6" t="s">
        <v>1794</v>
      </c>
      <c r="C61" s="64">
        <v>0</v>
      </c>
      <c r="D61" s="64">
        <v>0</v>
      </c>
      <c r="E61" s="65">
        <v>0</v>
      </c>
      <c r="F61" s="5">
        <v>0</v>
      </c>
      <c r="G61" s="65">
        <v>0</v>
      </c>
      <c r="H61" s="65">
        <v>0</v>
      </c>
      <c r="I61" s="65">
        <v>0</v>
      </c>
      <c r="J61" s="5">
        <v>0</v>
      </c>
      <c r="K61" s="65">
        <v>0</v>
      </c>
      <c r="L61" s="65">
        <v>0</v>
      </c>
      <c r="M61" s="65">
        <v>0</v>
      </c>
      <c r="N61" s="5">
        <v>0</v>
      </c>
      <c r="O61" s="64">
        <v>0</v>
      </c>
      <c r="P61" s="64">
        <v>0</v>
      </c>
      <c r="Q61" s="65">
        <v>0</v>
      </c>
      <c r="R61" s="5">
        <v>0</v>
      </c>
      <c r="S61" s="65">
        <v>0</v>
      </c>
      <c r="T61" s="65">
        <v>0</v>
      </c>
      <c r="U61" s="65">
        <v>0</v>
      </c>
      <c r="V61" s="5">
        <v>0</v>
      </c>
      <c r="W61" s="65">
        <v>2000</v>
      </c>
      <c r="X61" s="65">
        <v>2000</v>
      </c>
      <c r="Y61" s="65">
        <v>0</v>
      </c>
      <c r="Z61" s="5">
        <v>1</v>
      </c>
      <c r="AA61" s="65">
        <v>0</v>
      </c>
      <c r="AB61" s="65">
        <v>5000</v>
      </c>
      <c r="AC61" s="65">
        <v>5000</v>
      </c>
      <c r="AD61" s="5">
        <v>0</v>
      </c>
      <c r="AE61" s="65">
        <v>0</v>
      </c>
      <c r="AF61" s="65">
        <v>0</v>
      </c>
      <c r="AG61" s="65">
        <v>0</v>
      </c>
      <c r="AH61" s="5">
        <v>0</v>
      </c>
    </row>
    <row r="62" spans="1:34" x14ac:dyDescent="0.25">
      <c r="A62" s="63">
        <v>451</v>
      </c>
      <c r="B62" s="6" t="s">
        <v>1793</v>
      </c>
      <c r="C62" s="64">
        <v>24155.279999999999</v>
      </c>
      <c r="D62" s="64">
        <v>26600</v>
      </c>
      <c r="E62" s="65">
        <v>2444.7200000000012</v>
      </c>
      <c r="F62" s="5">
        <v>0.90809323308270673</v>
      </c>
      <c r="G62" s="65">
        <v>22480.53</v>
      </c>
      <c r="H62" s="65">
        <v>26600</v>
      </c>
      <c r="I62" s="65">
        <v>4119.4700000000012</v>
      </c>
      <c r="J62" s="5">
        <v>0.84513270676691721</v>
      </c>
      <c r="K62" s="65">
        <v>25354.27</v>
      </c>
      <c r="L62" s="65">
        <v>31350</v>
      </c>
      <c r="M62" s="65">
        <v>5995.73</v>
      </c>
      <c r="N62" s="5">
        <v>0.80874864433811799</v>
      </c>
      <c r="O62" s="64">
        <v>29676.11</v>
      </c>
      <c r="P62" s="64">
        <v>31250</v>
      </c>
      <c r="Q62" s="65">
        <v>1573.8899999999994</v>
      </c>
      <c r="R62" s="5">
        <v>0.94963552000000007</v>
      </c>
      <c r="S62" s="65">
        <v>6492.12</v>
      </c>
      <c r="T62" s="65">
        <v>31830</v>
      </c>
      <c r="U62" s="65">
        <v>25337.88</v>
      </c>
      <c r="V62" s="5">
        <v>0.20396229971724789</v>
      </c>
      <c r="W62" s="65">
        <v>16747.75</v>
      </c>
      <c r="X62" s="65">
        <v>9550</v>
      </c>
      <c r="Y62" s="65">
        <v>-7197.75</v>
      </c>
      <c r="Z62" s="5">
        <v>1.7536910994764399</v>
      </c>
      <c r="AA62" s="65">
        <v>0</v>
      </c>
      <c r="AB62" s="65">
        <v>0</v>
      </c>
      <c r="AC62" s="65">
        <v>0</v>
      </c>
      <c r="AD62" s="5" t="e">
        <v>#DIV/0!</v>
      </c>
      <c r="AE62" s="65">
        <v>14606.79</v>
      </c>
      <c r="AF62" s="65">
        <v>16650</v>
      </c>
      <c r="AG62" s="65">
        <v>2043.2099999999991</v>
      </c>
      <c r="AH62" s="5">
        <v>0.87728468468468479</v>
      </c>
    </row>
    <row r="63" spans="1:34" x14ac:dyDescent="0.25">
      <c r="A63" s="63">
        <v>452</v>
      </c>
      <c r="B63" s="6" t="s">
        <v>1792</v>
      </c>
      <c r="C63" s="64">
        <v>0</v>
      </c>
      <c r="D63" s="64">
        <v>0</v>
      </c>
      <c r="E63" s="65">
        <v>0</v>
      </c>
      <c r="F63" s="5">
        <v>0</v>
      </c>
      <c r="G63" s="65">
        <v>0</v>
      </c>
      <c r="H63" s="65">
        <v>0</v>
      </c>
      <c r="I63" s="65">
        <v>0</v>
      </c>
      <c r="J63" s="5">
        <v>0</v>
      </c>
      <c r="K63" s="65">
        <v>0</v>
      </c>
      <c r="L63" s="65">
        <v>0</v>
      </c>
      <c r="M63" s="65">
        <v>0</v>
      </c>
      <c r="N63" s="5">
        <v>0</v>
      </c>
      <c r="O63" s="64">
        <v>22894.400000000001</v>
      </c>
      <c r="P63" s="64">
        <v>0</v>
      </c>
      <c r="Q63" s="65">
        <v>-22894.400000000001</v>
      </c>
      <c r="R63" s="5">
        <v>0</v>
      </c>
      <c r="S63" s="65">
        <v>49740.37</v>
      </c>
      <c r="T63" s="65">
        <v>27200</v>
      </c>
      <c r="U63" s="65">
        <v>-22540.370000000003</v>
      </c>
      <c r="V63" s="5">
        <v>1.8286900735294118</v>
      </c>
      <c r="W63" s="65">
        <v>2538.98</v>
      </c>
      <c r="X63" s="65">
        <v>58300</v>
      </c>
      <c r="Y63" s="65">
        <v>55761.02</v>
      </c>
      <c r="Z63" s="5">
        <v>4.3550257289879934E-2</v>
      </c>
      <c r="AA63" s="65">
        <v>0</v>
      </c>
      <c r="AB63" s="65">
        <v>0</v>
      </c>
      <c r="AC63" s="65">
        <v>0</v>
      </c>
      <c r="AD63" s="5">
        <v>0</v>
      </c>
      <c r="AE63" s="65">
        <v>0</v>
      </c>
      <c r="AF63" s="65">
        <v>0</v>
      </c>
      <c r="AG63" s="65">
        <v>0</v>
      </c>
      <c r="AH63" s="5">
        <v>0</v>
      </c>
    </row>
    <row r="64" spans="1:34" x14ac:dyDescent="0.25">
      <c r="A64" s="63">
        <v>454</v>
      </c>
      <c r="B64" s="6" t="s">
        <v>1791</v>
      </c>
      <c r="C64" s="64">
        <v>162278.07999999999</v>
      </c>
      <c r="D64" s="64">
        <v>176700</v>
      </c>
      <c r="E64" s="65">
        <v>14421.920000000013</v>
      </c>
      <c r="F64" s="5">
        <v>0.91838189020939442</v>
      </c>
      <c r="G64" s="65">
        <v>172947.68</v>
      </c>
      <c r="H64" s="65">
        <v>192900</v>
      </c>
      <c r="I64" s="65">
        <v>19952.320000000007</v>
      </c>
      <c r="J64" s="5">
        <v>0.89656651114567132</v>
      </c>
      <c r="K64" s="65">
        <v>144563.92000000001</v>
      </c>
      <c r="L64" s="65">
        <v>184900</v>
      </c>
      <c r="M64" s="65">
        <v>40336.079999999987</v>
      </c>
      <c r="N64" s="5">
        <v>0.78184921579232025</v>
      </c>
      <c r="O64" s="64">
        <v>182238.63</v>
      </c>
      <c r="P64" s="64">
        <v>241000</v>
      </c>
      <c r="Q64" s="65">
        <v>58761.369999999995</v>
      </c>
      <c r="R64" s="5">
        <v>0.75617688796680504</v>
      </c>
      <c r="S64" s="65">
        <v>171795.75</v>
      </c>
      <c r="T64" s="65">
        <v>200410</v>
      </c>
      <c r="U64" s="65">
        <v>28614.25</v>
      </c>
      <c r="V64" s="5">
        <v>0.857221446035627</v>
      </c>
      <c r="W64" s="65">
        <v>190203</v>
      </c>
      <c r="X64" s="65">
        <v>193970</v>
      </c>
      <c r="Y64" s="65">
        <v>3767</v>
      </c>
      <c r="Z64" s="5">
        <v>0.98057947105222454</v>
      </c>
      <c r="AA64" s="65">
        <v>299803.12</v>
      </c>
      <c r="AB64" s="65">
        <v>281950</v>
      </c>
      <c r="AC64" s="65">
        <v>-17853.119999999995</v>
      </c>
      <c r="AD64" s="5">
        <v>1.0633201631494946</v>
      </c>
      <c r="AE64" s="65">
        <v>174708.08</v>
      </c>
      <c r="AF64" s="65">
        <v>176094</v>
      </c>
      <c r="AG64" s="65">
        <v>1385.9200000000128</v>
      </c>
      <c r="AH64" s="5">
        <v>0.99212965802355557</v>
      </c>
    </row>
    <row r="65" spans="1:34" x14ac:dyDescent="0.25">
      <c r="A65" s="63">
        <v>456</v>
      </c>
      <c r="B65" s="6" t="s">
        <v>199</v>
      </c>
      <c r="C65" s="64">
        <v>15500</v>
      </c>
      <c r="D65" s="64">
        <v>15500</v>
      </c>
      <c r="E65" s="65">
        <v>0</v>
      </c>
      <c r="F65" s="5">
        <v>1</v>
      </c>
      <c r="G65" s="65">
        <v>15900</v>
      </c>
      <c r="H65" s="65">
        <v>15900</v>
      </c>
      <c r="I65" s="65">
        <v>0</v>
      </c>
      <c r="J65" s="5">
        <v>1</v>
      </c>
      <c r="K65" s="65">
        <v>80520.5</v>
      </c>
      <c r="L65" s="65">
        <v>80500</v>
      </c>
      <c r="M65" s="65">
        <v>-20.5</v>
      </c>
      <c r="N65" s="5">
        <v>1.0002546583850931</v>
      </c>
      <c r="O65" s="64">
        <v>80853.08</v>
      </c>
      <c r="P65" s="64">
        <v>80600</v>
      </c>
      <c r="Q65" s="65">
        <v>-253.08000000000175</v>
      </c>
      <c r="R65" s="5">
        <v>1.0031399503722085</v>
      </c>
      <c r="S65" s="65">
        <v>81000</v>
      </c>
      <c r="T65" s="65">
        <v>81000</v>
      </c>
      <c r="U65" s="65">
        <v>0</v>
      </c>
      <c r="V65" s="5">
        <v>1</v>
      </c>
      <c r="W65" s="65">
        <v>181290.1</v>
      </c>
      <c r="X65" s="65">
        <v>81700</v>
      </c>
      <c r="Y65" s="65">
        <v>-99590.1</v>
      </c>
      <c r="Z65" s="5">
        <v>2.2189730722154222</v>
      </c>
      <c r="AA65" s="65">
        <v>182349.96</v>
      </c>
      <c r="AB65" s="65">
        <v>182350</v>
      </c>
      <c r="AC65" s="65">
        <v>4.0000000008149073E-2</v>
      </c>
      <c r="AD65" s="5">
        <v>0.9999997806416232</v>
      </c>
      <c r="AE65" s="65">
        <v>82600</v>
      </c>
      <c r="AF65" s="65">
        <v>82600</v>
      </c>
      <c r="AG65" s="65">
        <v>0</v>
      </c>
      <c r="AH65" s="5">
        <v>1</v>
      </c>
    </row>
    <row r="66" spans="1:34" x14ac:dyDescent="0.25">
      <c r="A66" s="63">
        <v>458</v>
      </c>
      <c r="B66" s="6" t="s">
        <v>1790</v>
      </c>
      <c r="C66" s="64">
        <v>2700</v>
      </c>
      <c r="D66" s="64">
        <v>0</v>
      </c>
      <c r="E66" s="65">
        <v>-2700</v>
      </c>
      <c r="F66" s="5">
        <v>0</v>
      </c>
      <c r="G66" s="65">
        <v>3000</v>
      </c>
      <c r="H66" s="65">
        <v>3000</v>
      </c>
      <c r="I66" s="65">
        <v>0</v>
      </c>
      <c r="J66" s="5">
        <v>1</v>
      </c>
      <c r="K66" s="65">
        <v>3000</v>
      </c>
      <c r="L66" s="65">
        <v>3000</v>
      </c>
      <c r="M66" s="65">
        <v>0</v>
      </c>
      <c r="N66" s="5">
        <v>1</v>
      </c>
      <c r="O66" s="64">
        <v>3000</v>
      </c>
      <c r="P66" s="64">
        <v>3000</v>
      </c>
      <c r="Q66" s="65">
        <v>0</v>
      </c>
      <c r="R66" s="5">
        <v>1</v>
      </c>
      <c r="S66" s="65">
        <v>3000</v>
      </c>
      <c r="T66" s="65">
        <v>3000</v>
      </c>
      <c r="U66" s="65">
        <v>0</v>
      </c>
      <c r="V66" s="5">
        <v>1</v>
      </c>
      <c r="W66" s="65">
        <v>3000</v>
      </c>
      <c r="X66" s="65">
        <v>3000</v>
      </c>
      <c r="Y66" s="65">
        <v>0</v>
      </c>
      <c r="Z66" s="5">
        <v>1</v>
      </c>
      <c r="AA66" s="65">
        <v>0</v>
      </c>
      <c r="AB66" s="65">
        <v>0</v>
      </c>
      <c r="AC66" s="65">
        <v>0</v>
      </c>
      <c r="AD66" s="5">
        <v>0</v>
      </c>
      <c r="AE66" s="65">
        <v>0</v>
      </c>
      <c r="AF66" s="65">
        <v>0</v>
      </c>
      <c r="AG66" s="65">
        <v>0</v>
      </c>
      <c r="AH66" s="5">
        <v>0</v>
      </c>
    </row>
    <row r="67" spans="1:34" x14ac:dyDescent="0.25">
      <c r="A67" s="63">
        <v>459</v>
      </c>
      <c r="B67" s="6" t="s">
        <v>204</v>
      </c>
      <c r="C67" s="64">
        <v>175.35</v>
      </c>
      <c r="D67" s="64">
        <v>2000</v>
      </c>
      <c r="E67" s="65">
        <v>1824.65</v>
      </c>
      <c r="F67" s="5">
        <v>8.7675000000000003E-2</v>
      </c>
      <c r="G67" s="65">
        <v>109.81</v>
      </c>
      <c r="H67" s="65">
        <v>2000</v>
      </c>
      <c r="I67" s="65">
        <v>1890.19</v>
      </c>
      <c r="J67" s="5">
        <v>5.4905000000000002E-2</v>
      </c>
      <c r="K67" s="65">
        <v>970.34</v>
      </c>
      <c r="L67" s="65">
        <v>2000</v>
      </c>
      <c r="M67" s="65">
        <v>1029.6599999999999</v>
      </c>
      <c r="N67" s="5">
        <v>0.48516999999999999</v>
      </c>
      <c r="O67" s="64">
        <v>951.38</v>
      </c>
      <c r="P67" s="64">
        <v>2000</v>
      </c>
      <c r="Q67" s="65">
        <v>1048.6199999999999</v>
      </c>
      <c r="R67" s="5">
        <v>0.47569</v>
      </c>
      <c r="S67" s="65">
        <v>0</v>
      </c>
      <c r="T67" s="65">
        <v>2000</v>
      </c>
      <c r="U67" s="65">
        <v>2000</v>
      </c>
      <c r="V67" s="5">
        <v>0</v>
      </c>
      <c r="W67" s="65">
        <v>324.99</v>
      </c>
      <c r="X67" s="65">
        <v>2000</v>
      </c>
      <c r="Y67" s="65">
        <v>1675.01</v>
      </c>
      <c r="Z67" s="5">
        <v>0.162495</v>
      </c>
      <c r="AA67" s="65">
        <v>670.34</v>
      </c>
      <c r="AB67" s="65">
        <v>2000</v>
      </c>
      <c r="AC67" s="65">
        <v>1329.6599999999999</v>
      </c>
      <c r="AD67" s="5">
        <v>0.33517000000000002</v>
      </c>
      <c r="AE67" s="65">
        <v>8498.6299999999992</v>
      </c>
      <c r="AF67" s="65">
        <v>4000</v>
      </c>
      <c r="AG67" s="65">
        <v>-4498.6299999999992</v>
      </c>
      <c r="AH67" s="5">
        <v>2.1246574999999996</v>
      </c>
    </row>
    <row r="68" spans="1:34" x14ac:dyDescent="0.25">
      <c r="A68" s="63">
        <v>461</v>
      </c>
      <c r="B68" s="6" t="s">
        <v>209</v>
      </c>
      <c r="C68" s="64">
        <v>5780.94</v>
      </c>
      <c r="D68" s="64">
        <v>5000</v>
      </c>
      <c r="E68" s="65">
        <v>-780.9399999999996</v>
      </c>
      <c r="F68" s="5">
        <v>1.156188</v>
      </c>
      <c r="G68" s="65">
        <v>5113.9399999999996</v>
      </c>
      <c r="H68" s="65">
        <v>5000</v>
      </c>
      <c r="I68" s="65">
        <v>-113.9399999999996</v>
      </c>
      <c r="J68" s="5">
        <v>1.022788</v>
      </c>
      <c r="K68" s="65">
        <v>337202.74</v>
      </c>
      <c r="L68" s="65">
        <v>5000</v>
      </c>
      <c r="M68" s="65">
        <v>-332202.74</v>
      </c>
      <c r="N68" s="5">
        <v>67.440547999999993</v>
      </c>
      <c r="O68" s="64">
        <v>8975.31</v>
      </c>
      <c r="P68" s="64">
        <v>5000</v>
      </c>
      <c r="Q68" s="65">
        <v>-3975.3099999999995</v>
      </c>
      <c r="R68" s="5">
        <v>1.7950619999999999</v>
      </c>
      <c r="S68" s="65">
        <v>10714.03</v>
      </c>
      <c r="T68" s="65">
        <v>8500</v>
      </c>
      <c r="U68" s="65">
        <v>-2214.0300000000007</v>
      </c>
      <c r="V68" s="5">
        <v>1.2604741176470589</v>
      </c>
      <c r="W68" s="65">
        <v>3530.09</v>
      </c>
      <c r="X68" s="65">
        <v>4300</v>
      </c>
      <c r="Y68" s="65">
        <v>769.90999999999985</v>
      </c>
      <c r="Z68" s="5">
        <v>0.82095116279069769</v>
      </c>
      <c r="AA68" s="65">
        <v>3236</v>
      </c>
      <c r="AB68" s="65">
        <v>3000</v>
      </c>
      <c r="AC68" s="65">
        <v>-236</v>
      </c>
      <c r="AD68" s="5">
        <v>1.0786666666666667</v>
      </c>
      <c r="AE68" s="65">
        <v>0</v>
      </c>
      <c r="AF68" s="65">
        <v>8000</v>
      </c>
      <c r="AG68" s="65">
        <v>8000</v>
      </c>
      <c r="AH68" s="5">
        <v>0</v>
      </c>
    </row>
    <row r="69" spans="1:34" x14ac:dyDescent="0.25">
      <c r="A69" s="63">
        <v>481</v>
      </c>
      <c r="B69" s="6" t="s">
        <v>219</v>
      </c>
      <c r="C69" s="64">
        <v>95492.75</v>
      </c>
      <c r="D69" s="64">
        <v>95000</v>
      </c>
      <c r="E69" s="65">
        <v>-492.75</v>
      </c>
      <c r="F69" s="5">
        <v>1.0051868421052632</v>
      </c>
      <c r="G69" s="65">
        <v>87368.01</v>
      </c>
      <c r="H69" s="65">
        <v>95000</v>
      </c>
      <c r="I69" s="65">
        <v>7631.9900000000052</v>
      </c>
      <c r="J69" s="5">
        <v>0.91966326315789471</v>
      </c>
      <c r="K69" s="65">
        <v>79263.37</v>
      </c>
      <c r="L69" s="65">
        <v>88000</v>
      </c>
      <c r="M69" s="65">
        <v>8736.6300000000047</v>
      </c>
      <c r="N69" s="5">
        <v>0.90072011363636362</v>
      </c>
      <c r="O69" s="64">
        <v>85520.84</v>
      </c>
      <c r="P69" s="64">
        <v>79200</v>
      </c>
      <c r="Q69" s="65">
        <v>-6320.8399999999965</v>
      </c>
      <c r="R69" s="5">
        <v>1.0798085858585857</v>
      </c>
      <c r="S69" s="65">
        <v>85589.27</v>
      </c>
      <c r="T69" s="65">
        <v>85600</v>
      </c>
      <c r="U69" s="65">
        <v>10.729999999995925</v>
      </c>
      <c r="V69" s="5">
        <v>0.99987464953271032</v>
      </c>
      <c r="W69" s="65">
        <v>76612.37</v>
      </c>
      <c r="X69" s="65">
        <v>85500</v>
      </c>
      <c r="Y69" s="65">
        <v>8887.6300000000047</v>
      </c>
      <c r="Z69" s="5">
        <v>0.89605111111111102</v>
      </c>
      <c r="AA69" s="65">
        <v>92036.41</v>
      </c>
      <c r="AB69" s="65">
        <v>76600</v>
      </c>
      <c r="AC69" s="65">
        <v>-15436.410000000003</v>
      </c>
      <c r="AD69" s="5">
        <v>1.2015197127937338</v>
      </c>
      <c r="AE69" s="65">
        <v>92220.5</v>
      </c>
      <c r="AF69" s="65">
        <v>76600</v>
      </c>
      <c r="AG69" s="65">
        <v>-15620.5</v>
      </c>
      <c r="AH69" s="5">
        <v>1.2039229765013055</v>
      </c>
    </row>
    <row r="70" spans="1:34" x14ac:dyDescent="0.25">
      <c r="A70" s="63">
        <v>482</v>
      </c>
      <c r="B70" s="6" t="s">
        <v>223</v>
      </c>
      <c r="C70" s="64">
        <v>2975</v>
      </c>
      <c r="D70" s="64">
        <v>2000</v>
      </c>
      <c r="E70" s="65">
        <v>-975</v>
      </c>
      <c r="F70" s="5">
        <v>1.4875</v>
      </c>
      <c r="G70" s="65">
        <v>1173</v>
      </c>
      <c r="H70" s="65">
        <v>3000</v>
      </c>
      <c r="I70" s="65">
        <v>1827</v>
      </c>
      <c r="J70" s="5">
        <v>0.39100000000000001</v>
      </c>
      <c r="K70" s="65">
        <v>0</v>
      </c>
      <c r="L70" s="65">
        <v>3000</v>
      </c>
      <c r="M70" s="65">
        <v>3000</v>
      </c>
      <c r="N70" s="5">
        <v>0</v>
      </c>
      <c r="O70" s="64">
        <v>0</v>
      </c>
      <c r="P70" s="64">
        <v>3000</v>
      </c>
      <c r="Q70" s="65">
        <v>3000</v>
      </c>
      <c r="R70" s="5">
        <v>0</v>
      </c>
      <c r="S70" s="65">
        <v>250</v>
      </c>
      <c r="T70" s="65">
        <v>3000</v>
      </c>
      <c r="U70" s="65">
        <v>2750</v>
      </c>
      <c r="V70" s="5">
        <v>8.3333333333333329E-2</v>
      </c>
      <c r="W70" s="65">
        <v>0</v>
      </c>
      <c r="X70" s="65">
        <v>3000</v>
      </c>
      <c r="Y70" s="65">
        <v>3000</v>
      </c>
      <c r="Z70" s="5">
        <v>0</v>
      </c>
      <c r="AA70" s="65">
        <v>0</v>
      </c>
      <c r="AB70" s="65">
        <v>3000</v>
      </c>
      <c r="AC70" s="65">
        <v>3000</v>
      </c>
      <c r="AD70" s="5">
        <v>0</v>
      </c>
      <c r="AE70" s="65">
        <v>0</v>
      </c>
      <c r="AF70" s="65">
        <v>3000</v>
      </c>
      <c r="AG70" s="65">
        <v>3000</v>
      </c>
      <c r="AH70" s="5">
        <v>0</v>
      </c>
    </row>
    <row r="71" spans="1:34" x14ac:dyDescent="0.25">
      <c r="A71" s="63">
        <v>485</v>
      </c>
      <c r="B71" s="6" t="s">
        <v>226</v>
      </c>
      <c r="C71" s="64">
        <v>15412.8</v>
      </c>
      <c r="D71" s="64">
        <v>20000</v>
      </c>
      <c r="E71" s="65">
        <v>4587.2000000000007</v>
      </c>
      <c r="F71" s="5">
        <v>0.77063999999999999</v>
      </c>
      <c r="G71" s="65">
        <v>7934.63</v>
      </c>
      <c r="H71" s="65">
        <v>15000</v>
      </c>
      <c r="I71" s="65">
        <v>7065.37</v>
      </c>
      <c r="J71" s="5">
        <v>0.52897533333333335</v>
      </c>
      <c r="K71" s="65">
        <v>2284.86</v>
      </c>
      <c r="L71" s="65">
        <v>7000</v>
      </c>
      <c r="M71" s="65">
        <v>4715.1399999999994</v>
      </c>
      <c r="N71" s="5">
        <v>0.32640857142857144</v>
      </c>
      <c r="O71" s="64">
        <v>2821.19</v>
      </c>
      <c r="P71" s="64">
        <v>7200</v>
      </c>
      <c r="Q71" s="65">
        <v>4378.8099999999995</v>
      </c>
      <c r="R71" s="5">
        <v>0.39183194444444447</v>
      </c>
      <c r="S71" s="65">
        <v>3727</v>
      </c>
      <c r="T71" s="65">
        <v>4280</v>
      </c>
      <c r="U71" s="65">
        <v>553</v>
      </c>
      <c r="V71" s="5">
        <v>0.87079439252336444</v>
      </c>
      <c r="W71" s="65">
        <v>6121.8</v>
      </c>
      <c r="X71" s="65">
        <v>4500</v>
      </c>
      <c r="Y71" s="65">
        <v>-1621.8000000000002</v>
      </c>
      <c r="Z71" s="5">
        <v>1.3604000000000001</v>
      </c>
      <c r="AA71" s="65">
        <v>2584.59</v>
      </c>
      <c r="AB71" s="65">
        <v>4500</v>
      </c>
      <c r="AC71" s="65">
        <v>1915.4099999999999</v>
      </c>
      <c r="AD71" s="5">
        <v>0.57435333333333338</v>
      </c>
      <c r="AE71" s="65">
        <v>9258.9500000000007</v>
      </c>
      <c r="AF71" s="65">
        <v>4000</v>
      </c>
      <c r="AG71" s="65">
        <v>-5258.9500000000007</v>
      </c>
      <c r="AH71" s="5">
        <v>2.3147375000000001</v>
      </c>
    </row>
    <row r="72" spans="1:34" x14ac:dyDescent="0.25">
      <c r="A72" s="63">
        <v>486</v>
      </c>
      <c r="B72" s="6" t="s">
        <v>22</v>
      </c>
      <c r="C72" s="64">
        <v>42104.85</v>
      </c>
      <c r="D72" s="64">
        <v>38000</v>
      </c>
      <c r="E72" s="65">
        <v>-4104.8499999999985</v>
      </c>
      <c r="F72" s="5">
        <v>1.1080223684210526</v>
      </c>
      <c r="G72" s="65">
        <v>43063.32</v>
      </c>
      <c r="H72" s="65">
        <v>43500</v>
      </c>
      <c r="I72" s="65">
        <v>436.68000000000029</v>
      </c>
      <c r="J72" s="5">
        <v>0.98996137931034478</v>
      </c>
      <c r="K72" s="65">
        <v>59291.59</v>
      </c>
      <c r="L72" s="65">
        <v>44000</v>
      </c>
      <c r="M72" s="65">
        <v>-15291.589999999997</v>
      </c>
      <c r="N72" s="5">
        <v>1.3475361363636362</v>
      </c>
      <c r="O72" s="64">
        <v>69357.23</v>
      </c>
      <c r="P72" s="64">
        <v>51600</v>
      </c>
      <c r="Q72" s="65">
        <v>-17757.229999999996</v>
      </c>
      <c r="R72" s="5">
        <v>1.3441323643410852</v>
      </c>
      <c r="S72" s="65">
        <v>42482.09</v>
      </c>
      <c r="T72" s="65">
        <v>42800</v>
      </c>
      <c r="U72" s="65">
        <v>317.91000000000349</v>
      </c>
      <c r="V72" s="5">
        <v>0.99257219626168214</v>
      </c>
      <c r="W72" s="65">
        <v>37802.32</v>
      </c>
      <c r="X72" s="65">
        <v>64300</v>
      </c>
      <c r="Y72" s="65">
        <v>26497.68</v>
      </c>
      <c r="Z72" s="5">
        <v>0.58790544323483673</v>
      </c>
      <c r="AA72" s="65">
        <v>52567.040000000001</v>
      </c>
      <c r="AB72" s="65">
        <v>56700</v>
      </c>
      <c r="AC72" s="65">
        <v>4132.9599999999991</v>
      </c>
      <c r="AD72" s="5">
        <v>0.92710828924162259</v>
      </c>
      <c r="AE72" s="65">
        <v>79666</v>
      </c>
      <c r="AF72" s="65">
        <v>80000</v>
      </c>
      <c r="AG72" s="65">
        <v>334</v>
      </c>
      <c r="AH72" s="5">
        <v>0.99582499999999996</v>
      </c>
    </row>
    <row r="73" spans="1:34" x14ac:dyDescent="0.25">
      <c r="A73" s="63">
        <v>491</v>
      </c>
      <c r="B73" s="6" t="s">
        <v>232</v>
      </c>
      <c r="C73" s="64">
        <v>4319.45</v>
      </c>
      <c r="D73" s="64">
        <v>1500</v>
      </c>
      <c r="E73" s="65">
        <v>-2819.45</v>
      </c>
      <c r="F73" s="5">
        <v>2.879633333333333</v>
      </c>
      <c r="G73" s="65">
        <v>1297.6199999999999</v>
      </c>
      <c r="H73" s="65">
        <v>7000</v>
      </c>
      <c r="I73" s="65">
        <v>5702.38</v>
      </c>
      <c r="J73" s="5">
        <v>0.18537428571428569</v>
      </c>
      <c r="K73" s="65">
        <v>41265.129999999997</v>
      </c>
      <c r="L73" s="65">
        <v>7000</v>
      </c>
      <c r="M73" s="65">
        <v>-34265.129999999997</v>
      </c>
      <c r="N73" s="5">
        <v>5.8950185714285714</v>
      </c>
      <c r="O73" s="64">
        <v>925.65</v>
      </c>
      <c r="P73" s="64">
        <v>7000</v>
      </c>
      <c r="Q73" s="65">
        <v>6074.35</v>
      </c>
      <c r="R73" s="5">
        <v>0.13223571428571429</v>
      </c>
      <c r="S73" s="65">
        <v>4548.1000000000004</v>
      </c>
      <c r="T73" s="65">
        <v>7000</v>
      </c>
      <c r="U73" s="65">
        <v>2451.8999999999996</v>
      </c>
      <c r="V73" s="5">
        <v>0.64972857142857143</v>
      </c>
      <c r="W73" s="65">
        <v>0</v>
      </c>
      <c r="X73" s="65">
        <v>7000</v>
      </c>
      <c r="Y73" s="65">
        <v>7000</v>
      </c>
      <c r="Z73" s="5">
        <v>0</v>
      </c>
      <c r="AA73" s="65">
        <v>0</v>
      </c>
      <c r="AB73" s="65">
        <v>2500</v>
      </c>
      <c r="AC73" s="65">
        <v>2500</v>
      </c>
      <c r="AD73" s="5">
        <v>0</v>
      </c>
      <c r="AE73" s="65">
        <v>7337.75</v>
      </c>
      <c r="AF73" s="65">
        <v>2500</v>
      </c>
      <c r="AG73" s="65">
        <v>-4837.75</v>
      </c>
      <c r="AH73" s="5">
        <v>2.9350999999999998</v>
      </c>
    </row>
    <row r="74" spans="1:34" x14ac:dyDescent="0.25">
      <c r="A74" s="63">
        <v>492</v>
      </c>
      <c r="B74" s="6" t="s">
        <v>236</v>
      </c>
      <c r="C74" s="64">
        <v>428900</v>
      </c>
      <c r="D74" s="64">
        <v>425000</v>
      </c>
      <c r="E74" s="65">
        <v>-3900</v>
      </c>
      <c r="F74" s="5">
        <v>1.0091764705882353</v>
      </c>
      <c r="G74" s="65">
        <v>492000</v>
      </c>
      <c r="H74" s="65">
        <v>420800</v>
      </c>
      <c r="I74" s="65">
        <v>-71200</v>
      </c>
      <c r="J74" s="5">
        <v>1.1692015209125475</v>
      </c>
      <c r="K74" s="65">
        <v>541400</v>
      </c>
      <c r="L74" s="65">
        <v>441400</v>
      </c>
      <c r="M74" s="65">
        <v>-100000</v>
      </c>
      <c r="N74" s="5">
        <v>1.2265518803806073</v>
      </c>
      <c r="O74" s="64">
        <v>934000</v>
      </c>
      <c r="P74" s="64">
        <v>1275000</v>
      </c>
      <c r="Q74" s="65">
        <v>341000</v>
      </c>
      <c r="R74" s="5">
        <v>0.73254901960784313</v>
      </c>
      <c r="S74" s="65">
        <v>941500</v>
      </c>
      <c r="T74" s="65">
        <v>916500</v>
      </c>
      <c r="U74" s="65">
        <v>-25000</v>
      </c>
      <c r="V74" s="5">
        <v>1.0272776868521549</v>
      </c>
      <c r="W74" s="65">
        <v>455400</v>
      </c>
      <c r="X74" s="65">
        <v>893400</v>
      </c>
      <c r="Y74" s="65">
        <v>438000</v>
      </c>
      <c r="Z74" s="5">
        <v>0.50973807924781733</v>
      </c>
      <c r="AA74" s="65">
        <v>188000</v>
      </c>
      <c r="AB74" s="65">
        <v>188000</v>
      </c>
      <c r="AC74" s="65">
        <v>0</v>
      </c>
      <c r="AD74" s="5">
        <v>1</v>
      </c>
      <c r="AE74" s="65">
        <v>460391.14</v>
      </c>
      <c r="AF74" s="65">
        <v>243100</v>
      </c>
      <c r="AG74" s="65">
        <v>-217291.14</v>
      </c>
      <c r="AH74" s="5">
        <v>1.8938343891402716</v>
      </c>
    </row>
    <row r="75" spans="1:34" ht="16.5" thickBot="1" x14ac:dyDescent="0.3">
      <c r="B75" s="57" t="s">
        <v>855</v>
      </c>
      <c r="C75" s="58">
        <v>4921926.6499999985</v>
      </c>
      <c r="D75" s="58">
        <v>5022800</v>
      </c>
      <c r="E75" s="58">
        <v>100873.35000000149</v>
      </c>
      <c r="F75" s="59">
        <v>0.97991690889543648</v>
      </c>
      <c r="G75" s="58">
        <v>5631842.7400000012</v>
      </c>
      <c r="H75" s="58">
        <v>5498830</v>
      </c>
      <c r="I75" s="58">
        <v>-133012.74000000115</v>
      </c>
      <c r="J75" s="59">
        <v>1.0241892802650747</v>
      </c>
      <c r="K75" s="58">
        <v>6061630.4299999997</v>
      </c>
      <c r="L75" s="58">
        <v>5583870</v>
      </c>
      <c r="M75" s="58">
        <v>-477760.4299999997</v>
      </c>
      <c r="N75" s="59">
        <v>1.0855608081850043</v>
      </c>
      <c r="O75" s="58">
        <v>6112412.4800000014</v>
      </c>
      <c r="P75" s="58">
        <v>6846950</v>
      </c>
      <c r="Q75" s="58">
        <v>734537.51999999862</v>
      </c>
      <c r="R75" s="59">
        <v>0.89272047846121283</v>
      </c>
      <c r="S75" s="58">
        <v>6027782.6099999985</v>
      </c>
      <c r="T75" s="58">
        <v>6471520</v>
      </c>
      <c r="U75" s="58">
        <v>443737.39000000153</v>
      </c>
      <c r="V75" s="59">
        <v>0.93143227711573151</v>
      </c>
      <c r="W75" s="58">
        <v>5617509.7800000012</v>
      </c>
      <c r="X75" s="58">
        <v>6352530</v>
      </c>
      <c r="Y75" s="58">
        <v>735020.21999999881</v>
      </c>
      <c r="Z75" s="59">
        <v>0.88429488408555346</v>
      </c>
      <c r="AA75" s="58">
        <v>6742076.2299999995</v>
      </c>
      <c r="AB75" s="58">
        <v>6786070</v>
      </c>
      <c r="AC75" s="58">
        <v>43993.770000000484</v>
      </c>
      <c r="AD75" s="59">
        <v>0.99351704742214564</v>
      </c>
      <c r="AE75" s="58">
        <v>7041095.8000000017</v>
      </c>
      <c r="AF75" s="58">
        <v>7066444</v>
      </c>
      <c r="AG75" s="58">
        <v>25348.199999998324</v>
      </c>
      <c r="AH75" s="59">
        <v>0.99641287753783969</v>
      </c>
    </row>
    <row r="77" spans="1:34" x14ac:dyDescent="0.25">
      <c r="B77" s="3" t="s">
        <v>1789</v>
      </c>
      <c r="C77" s="60">
        <v>651293.34000000171</v>
      </c>
      <c r="D77" s="60">
        <v>0</v>
      </c>
      <c r="E77" s="60"/>
      <c r="F77" s="61"/>
      <c r="G77" s="60">
        <v>251338.24999999907</v>
      </c>
      <c r="H77" s="60">
        <v>0</v>
      </c>
      <c r="I77" s="60"/>
      <c r="J77" s="61"/>
      <c r="K77" s="60">
        <v>-240774.60999999754</v>
      </c>
      <c r="L77" s="60">
        <v>0</v>
      </c>
      <c r="M77" s="60"/>
      <c r="N77" s="61"/>
      <c r="O77" s="60">
        <v>-268193.52000000142</v>
      </c>
      <c r="P77" s="60">
        <v>0</v>
      </c>
      <c r="Q77" s="60"/>
      <c r="R77" s="61"/>
      <c r="S77" s="60">
        <v>-43016.539999999106</v>
      </c>
      <c r="T77" s="60">
        <v>0</v>
      </c>
      <c r="U77" s="60"/>
      <c r="V77" s="61"/>
      <c r="W77" s="60">
        <v>1644270.9899999984</v>
      </c>
      <c r="X77" s="60">
        <v>0</v>
      </c>
      <c r="Y77" s="60"/>
      <c r="Z77" s="61"/>
      <c r="AA77" s="60">
        <v>1.862645149230957E-9</v>
      </c>
      <c r="AB77" s="60">
        <v>0</v>
      </c>
      <c r="AC77" s="60"/>
      <c r="AD77" s="61"/>
      <c r="AE77" s="60">
        <v>0.48999999836087227</v>
      </c>
      <c r="AF77" s="60">
        <v>0</v>
      </c>
      <c r="AG77" s="60"/>
      <c r="AH77" s="61"/>
    </row>
  </sheetData>
  <mergeCells count="8">
    <mergeCell ref="AE1:AH1"/>
    <mergeCell ref="AA1:AD1"/>
    <mergeCell ref="C1:F1"/>
    <mergeCell ref="G1:J1"/>
    <mergeCell ref="K1:N1"/>
    <mergeCell ref="O1:R1"/>
    <mergeCell ref="S1:V1"/>
    <mergeCell ref="W1:Z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A1BA7-6D49-47A6-81A5-D310FE565DBA}">
  <dimension ref="A1:H41"/>
  <sheetViews>
    <sheetView workbookViewId="0">
      <selection sqref="A1:XFD1048576"/>
    </sheetView>
  </sheetViews>
  <sheetFormatPr defaultColWidth="9.140625" defaultRowHeight="15.75" x14ac:dyDescent="0.25"/>
  <cols>
    <col min="1" max="1" width="11.5703125" style="2" bestFit="1" customWidth="1"/>
    <col min="2" max="2" width="39.85546875" style="2" bestFit="1" customWidth="1"/>
    <col min="3" max="3" width="3.28515625" style="2" hidden="1" customWidth="1"/>
    <col min="4" max="4" width="11.5703125" style="4" hidden="1" customWidth="1"/>
    <col min="5" max="5" width="14" style="4" bestFit="1" customWidth="1"/>
    <col min="6" max="6" width="66.28515625" style="4" bestFit="1" customWidth="1"/>
    <col min="7" max="7" width="6.85546875" style="2" bestFit="1" customWidth="1"/>
    <col min="8" max="8" width="52.5703125" style="4" bestFit="1" customWidth="1"/>
    <col min="9" max="16384" width="9.140625" style="2"/>
  </cols>
  <sheetData>
    <row r="1" spans="1:8" x14ac:dyDescent="0.25">
      <c r="A1" s="66"/>
      <c r="B1" s="66" t="s">
        <v>1511</v>
      </c>
      <c r="C1" s="66"/>
      <c r="D1" s="1"/>
      <c r="E1" s="1" t="s">
        <v>1510</v>
      </c>
      <c r="F1" s="66" t="s">
        <v>1824</v>
      </c>
      <c r="G1" s="66" t="s">
        <v>1509</v>
      </c>
      <c r="H1" s="66" t="s">
        <v>1508</v>
      </c>
    </row>
    <row r="2" spans="1:8" x14ac:dyDescent="0.25">
      <c r="B2" s="67" t="s">
        <v>1507</v>
      </c>
    </row>
    <row r="3" spans="1:8" x14ac:dyDescent="0.25">
      <c r="A3" s="2" t="s">
        <v>1063</v>
      </c>
      <c r="B3" s="2" t="s">
        <v>1506</v>
      </c>
      <c r="E3" s="4">
        <v>135000</v>
      </c>
      <c r="F3" s="4" t="s">
        <v>1495</v>
      </c>
      <c r="G3" s="2" t="s">
        <v>1505</v>
      </c>
      <c r="H3" s="4" t="s">
        <v>1504</v>
      </c>
    </row>
    <row r="5" spans="1:8" x14ac:dyDescent="0.25">
      <c r="B5" s="3" t="s">
        <v>1503</v>
      </c>
    </row>
    <row r="6" spans="1:8" x14ac:dyDescent="0.25">
      <c r="A6" s="2" t="s">
        <v>1063</v>
      </c>
      <c r="B6" s="2" t="s">
        <v>1036</v>
      </c>
      <c r="E6" s="4">
        <v>10000</v>
      </c>
      <c r="F6" s="4" t="s">
        <v>1495</v>
      </c>
      <c r="G6" s="2" t="s">
        <v>1502</v>
      </c>
      <c r="H6" s="4" t="s">
        <v>1501</v>
      </c>
    </row>
    <row r="7" spans="1:8" x14ac:dyDescent="0.25">
      <c r="A7" s="2" t="s">
        <v>1063</v>
      </c>
      <c r="B7" s="2" t="s">
        <v>1035</v>
      </c>
      <c r="E7" s="4">
        <v>10000</v>
      </c>
      <c r="F7" s="4" t="s">
        <v>1495</v>
      </c>
      <c r="G7" s="2" t="s">
        <v>1502</v>
      </c>
      <c r="H7" s="4" t="s">
        <v>1501</v>
      </c>
    </row>
    <row r="8" spans="1:8" x14ac:dyDescent="0.25">
      <c r="A8" s="2" t="s">
        <v>1063</v>
      </c>
      <c r="B8" s="2" t="s">
        <v>1032</v>
      </c>
      <c r="E8" s="4">
        <v>10000</v>
      </c>
      <c r="F8" s="4" t="s">
        <v>1495</v>
      </c>
      <c r="G8" s="2" t="s">
        <v>1502</v>
      </c>
      <c r="H8" s="4" t="s">
        <v>1501</v>
      </c>
    </row>
    <row r="9" spans="1:8" x14ac:dyDescent="0.25">
      <c r="A9" s="2" t="s">
        <v>1063</v>
      </c>
      <c r="B9" s="2" t="s">
        <v>1034</v>
      </c>
      <c r="E9" s="4">
        <v>5000</v>
      </c>
      <c r="F9" s="4" t="s">
        <v>1495</v>
      </c>
      <c r="G9" s="2" t="s">
        <v>1502</v>
      </c>
      <c r="H9" s="4" t="s">
        <v>1501</v>
      </c>
    </row>
    <row r="10" spans="1:8" x14ac:dyDescent="0.25">
      <c r="B10" s="68" t="s">
        <v>33</v>
      </c>
      <c r="E10" s="4">
        <v>35000</v>
      </c>
    </row>
    <row r="11" spans="1:8" x14ac:dyDescent="0.25">
      <c r="B11" s="7"/>
    </row>
    <row r="12" spans="1:8" x14ac:dyDescent="0.25">
      <c r="B12" s="3" t="s">
        <v>1500</v>
      </c>
    </row>
    <row r="13" spans="1:8" x14ac:dyDescent="0.25">
      <c r="A13" s="2" t="s">
        <v>1063</v>
      </c>
      <c r="B13" s="2" t="s">
        <v>1061</v>
      </c>
      <c r="E13" s="4">
        <v>32400</v>
      </c>
      <c r="F13" s="4" t="s">
        <v>1495</v>
      </c>
      <c r="G13" s="2" t="s">
        <v>1498</v>
      </c>
      <c r="H13" s="4" t="s">
        <v>1497</v>
      </c>
    </row>
    <row r="14" spans="1:8" x14ac:dyDescent="0.25">
      <c r="A14" s="2" t="s">
        <v>1063</v>
      </c>
      <c r="B14" s="2" t="s">
        <v>1060</v>
      </c>
      <c r="E14" s="4">
        <v>27407</v>
      </c>
      <c r="F14" s="4" t="s">
        <v>1495</v>
      </c>
      <c r="G14" s="2" t="s">
        <v>1498</v>
      </c>
      <c r="H14" s="4" t="s">
        <v>1497</v>
      </c>
    </row>
    <row r="15" spans="1:8" x14ac:dyDescent="0.25">
      <c r="A15" s="2" t="s">
        <v>1063</v>
      </c>
      <c r="B15" s="2" t="s">
        <v>1499</v>
      </c>
      <c r="D15" s="2"/>
      <c r="E15" s="4">
        <v>30000</v>
      </c>
      <c r="F15" s="4" t="s">
        <v>1495</v>
      </c>
      <c r="G15" s="2" t="s">
        <v>1498</v>
      </c>
      <c r="H15" s="4" t="s">
        <v>1497</v>
      </c>
    </row>
    <row r="16" spans="1:8" x14ac:dyDescent="0.25">
      <c r="A16" s="2" t="s">
        <v>1063</v>
      </c>
      <c r="B16" s="2" t="s">
        <v>1059</v>
      </c>
      <c r="E16" s="4">
        <v>3000</v>
      </c>
    </row>
    <row r="17" spans="1:8" x14ac:dyDescent="0.25">
      <c r="B17" s="68" t="s">
        <v>33</v>
      </c>
      <c r="E17" s="4">
        <v>92807</v>
      </c>
    </row>
    <row r="19" spans="1:8" x14ac:dyDescent="0.25">
      <c r="B19" s="3" t="s">
        <v>1496</v>
      </c>
      <c r="C19" s="3"/>
      <c r="D19" s="9"/>
      <c r="E19" s="9"/>
      <c r="F19" s="3"/>
      <c r="G19" s="3"/>
      <c r="H19" s="3"/>
    </row>
    <row r="20" spans="1:8" x14ac:dyDescent="0.25">
      <c r="A20" s="2" t="s">
        <v>1063</v>
      </c>
      <c r="B20" s="2" t="s">
        <v>1057</v>
      </c>
      <c r="C20" s="2">
        <v>15</v>
      </c>
      <c r="D20" s="4">
        <v>230</v>
      </c>
      <c r="E20" s="4">
        <v>3450</v>
      </c>
      <c r="F20" s="4" t="s">
        <v>1495</v>
      </c>
      <c r="G20" s="2" t="s">
        <v>1494</v>
      </c>
      <c r="H20" s="4" t="s">
        <v>1493</v>
      </c>
    </row>
    <row r="21" spans="1:8" x14ac:dyDescent="0.25">
      <c r="A21" s="2" t="s">
        <v>1063</v>
      </c>
      <c r="B21" s="2" t="s">
        <v>1056</v>
      </c>
      <c r="C21" s="2">
        <v>10</v>
      </c>
      <c r="D21" s="4">
        <v>300</v>
      </c>
      <c r="E21" s="4">
        <v>3000</v>
      </c>
      <c r="F21" s="4" t="s">
        <v>1495</v>
      </c>
      <c r="G21" s="2" t="s">
        <v>1494</v>
      </c>
      <c r="H21" s="4" t="s">
        <v>1493</v>
      </c>
    </row>
    <row r="22" spans="1:8" x14ac:dyDescent="0.25">
      <c r="A22" s="2" t="s">
        <v>1063</v>
      </c>
      <c r="B22" s="2" t="s">
        <v>1055</v>
      </c>
      <c r="C22" s="2">
        <v>3</v>
      </c>
      <c r="D22" s="4">
        <v>1200</v>
      </c>
      <c r="E22" s="4">
        <v>3600</v>
      </c>
      <c r="F22" s="4" t="s">
        <v>1495</v>
      </c>
      <c r="G22" s="2" t="s">
        <v>1494</v>
      </c>
      <c r="H22" s="4" t="s">
        <v>1493</v>
      </c>
    </row>
    <row r="23" spans="1:8" x14ac:dyDescent="0.25">
      <c r="A23" s="2" t="s">
        <v>1063</v>
      </c>
      <c r="B23" s="2" t="s">
        <v>1054</v>
      </c>
      <c r="C23" s="2">
        <v>3</v>
      </c>
      <c r="D23" s="4">
        <v>110</v>
      </c>
      <c r="E23" s="4">
        <v>330</v>
      </c>
      <c r="F23" s="4" t="s">
        <v>1495</v>
      </c>
      <c r="G23" s="2" t="s">
        <v>1494</v>
      </c>
      <c r="H23" s="4" t="s">
        <v>1493</v>
      </c>
    </row>
    <row r="24" spans="1:8" x14ac:dyDescent="0.25">
      <c r="A24" s="2" t="s">
        <v>1063</v>
      </c>
      <c r="B24" s="2" t="s">
        <v>1053</v>
      </c>
      <c r="C24" s="2">
        <v>3</v>
      </c>
      <c r="D24" s="4">
        <v>325</v>
      </c>
      <c r="E24" s="4">
        <v>975</v>
      </c>
      <c r="F24" s="4" t="s">
        <v>1495</v>
      </c>
      <c r="G24" s="2" t="s">
        <v>1494</v>
      </c>
      <c r="H24" s="4" t="s">
        <v>1493</v>
      </c>
    </row>
    <row r="25" spans="1:8" x14ac:dyDescent="0.25">
      <c r="A25" s="2" t="s">
        <v>1063</v>
      </c>
      <c r="B25" s="2" t="s">
        <v>1052</v>
      </c>
      <c r="E25" s="4">
        <v>7300</v>
      </c>
      <c r="F25" s="4" t="s">
        <v>1495</v>
      </c>
      <c r="G25" s="2" t="s">
        <v>1494</v>
      </c>
      <c r="H25" s="4" t="s">
        <v>1493</v>
      </c>
    </row>
    <row r="26" spans="1:8" x14ac:dyDescent="0.25">
      <c r="B26" s="68" t="s">
        <v>33</v>
      </c>
      <c r="E26" s="4">
        <v>18655</v>
      </c>
    </row>
    <row r="27" spans="1:8" x14ac:dyDescent="0.25">
      <c r="B27" s="7"/>
    </row>
    <row r="28" spans="1:8" x14ac:dyDescent="0.25">
      <c r="B28" s="3" t="s">
        <v>1492</v>
      </c>
    </row>
    <row r="29" spans="1:8" x14ac:dyDescent="0.25">
      <c r="A29" s="2" t="s">
        <v>193</v>
      </c>
      <c r="B29" s="69" t="s">
        <v>1491</v>
      </c>
      <c r="E29" s="4">
        <v>106639</v>
      </c>
      <c r="F29" s="4" t="s">
        <v>1486</v>
      </c>
      <c r="G29" s="2" t="s">
        <v>1489</v>
      </c>
      <c r="H29" s="4" t="s">
        <v>1488</v>
      </c>
    </row>
    <row r="30" spans="1:8" x14ac:dyDescent="0.25">
      <c r="B30" s="69" t="s">
        <v>1490</v>
      </c>
      <c r="E30" s="4">
        <v>41000</v>
      </c>
      <c r="F30" s="4" t="s">
        <v>1486</v>
      </c>
      <c r="G30" s="2" t="s">
        <v>1489</v>
      </c>
      <c r="H30" s="4" t="s">
        <v>1488</v>
      </c>
    </row>
    <row r="31" spans="1:8" x14ac:dyDescent="0.25">
      <c r="B31" s="68" t="s">
        <v>33</v>
      </c>
      <c r="E31" s="4">
        <v>147639</v>
      </c>
    </row>
    <row r="33" spans="1:8" x14ac:dyDescent="0.25">
      <c r="B33" s="3" t="s">
        <v>251</v>
      </c>
    </row>
    <row r="34" spans="1:8" x14ac:dyDescent="0.25">
      <c r="A34" s="2" t="s">
        <v>1063</v>
      </c>
      <c r="B34" s="2" t="s">
        <v>1487</v>
      </c>
      <c r="E34" s="4">
        <v>230000</v>
      </c>
      <c r="F34" s="4" t="s">
        <v>1486</v>
      </c>
      <c r="G34" s="2" t="s">
        <v>1485</v>
      </c>
      <c r="H34" s="2" t="s">
        <v>1484</v>
      </c>
    </row>
    <row r="35" spans="1:8" x14ac:dyDescent="0.25">
      <c r="H35" s="2"/>
    </row>
    <row r="36" spans="1:8" x14ac:dyDescent="0.25">
      <c r="B36" s="3" t="s">
        <v>1483</v>
      </c>
      <c r="E36" s="4">
        <v>697245</v>
      </c>
    </row>
    <row r="37" spans="1:8" x14ac:dyDescent="0.25">
      <c r="B37" s="3" t="s">
        <v>1482</v>
      </c>
      <c r="E37" s="4">
        <v>659101</v>
      </c>
    </row>
    <row r="38" spans="1:8" x14ac:dyDescent="0.25">
      <c r="B38" s="3"/>
    </row>
    <row r="39" spans="1:8" x14ac:dyDescent="0.25">
      <c r="B39" s="3" t="s">
        <v>1481</v>
      </c>
      <c r="E39" s="4">
        <v>38144</v>
      </c>
    </row>
    <row r="40" spans="1:8" x14ac:dyDescent="0.25">
      <c r="B40" s="3"/>
    </row>
    <row r="41" spans="1:8" x14ac:dyDescent="0.25">
      <c r="B41" s="3"/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491C8-960F-4ED5-8141-60AD7C66F308}">
  <dimension ref="A1:H23"/>
  <sheetViews>
    <sheetView workbookViewId="0">
      <selection sqref="A1:XFD1048576"/>
    </sheetView>
  </sheetViews>
  <sheetFormatPr defaultColWidth="8.85546875" defaultRowHeight="15.75" x14ac:dyDescent="0.25"/>
  <cols>
    <col min="1" max="1" width="41.42578125" style="4" bestFit="1" customWidth="1"/>
    <col min="2" max="2" width="19.85546875" style="4" bestFit="1" customWidth="1"/>
    <col min="3" max="6" width="18.5703125" style="4" bestFit="1" customWidth="1"/>
    <col min="7" max="7" width="15.7109375" style="4" bestFit="1" customWidth="1"/>
    <col min="8" max="8" width="6.5703125" style="4" bestFit="1" customWidth="1"/>
    <col min="9" max="9" width="8.85546875" style="4"/>
    <col min="10" max="11" width="12.28515625" style="4" bestFit="1" customWidth="1"/>
    <col min="12" max="12" width="13.85546875" style="4" bestFit="1" customWidth="1"/>
    <col min="13" max="16384" width="8.85546875" style="4"/>
  </cols>
  <sheetData>
    <row r="1" spans="1:8" x14ac:dyDescent="0.25">
      <c r="B1" s="11" t="s">
        <v>1930</v>
      </c>
      <c r="C1" s="12" t="s">
        <v>849</v>
      </c>
      <c r="D1" s="12" t="s">
        <v>848</v>
      </c>
      <c r="E1" s="12" t="s">
        <v>847</v>
      </c>
      <c r="F1" s="12" t="s">
        <v>1896</v>
      </c>
    </row>
    <row r="2" spans="1:8" x14ac:dyDescent="0.25">
      <c r="A2" s="13" t="s">
        <v>864</v>
      </c>
    </row>
    <row r="3" spans="1:8" x14ac:dyDescent="0.25">
      <c r="A3" s="14" t="s">
        <v>863</v>
      </c>
      <c r="B3" s="4">
        <v>884000</v>
      </c>
      <c r="C3" s="4">
        <v>663000</v>
      </c>
      <c r="D3" s="4">
        <v>552500</v>
      </c>
      <c r="E3" s="4">
        <v>552500</v>
      </c>
      <c r="F3" s="4">
        <v>552500</v>
      </c>
    </row>
    <row r="4" spans="1:8" x14ac:dyDescent="0.25">
      <c r="A4" s="14" t="s">
        <v>862</v>
      </c>
      <c r="B4" s="4">
        <v>390600</v>
      </c>
      <c r="C4" s="4">
        <v>390600</v>
      </c>
      <c r="D4" s="4">
        <v>390600</v>
      </c>
      <c r="E4" s="4">
        <v>390600</v>
      </c>
      <c r="F4" s="4">
        <v>390600</v>
      </c>
    </row>
    <row r="5" spans="1:8" x14ac:dyDescent="0.25">
      <c r="A5" s="14" t="s">
        <v>1834</v>
      </c>
      <c r="B5" s="4">
        <v>243100</v>
      </c>
      <c r="C5" s="4">
        <v>243100</v>
      </c>
      <c r="D5" s="4">
        <v>243100</v>
      </c>
      <c r="E5" s="4">
        <v>450000</v>
      </c>
      <c r="F5" s="4">
        <v>750000</v>
      </c>
    </row>
    <row r="6" spans="1:8" x14ac:dyDescent="0.25">
      <c r="A6" s="14" t="s">
        <v>1835</v>
      </c>
      <c r="B6" s="4">
        <v>25000</v>
      </c>
      <c r="C6" s="4">
        <v>0</v>
      </c>
      <c r="D6" s="4">
        <v>0</v>
      </c>
      <c r="E6" s="4">
        <v>0</v>
      </c>
      <c r="F6" s="4">
        <v>0</v>
      </c>
    </row>
    <row r="7" spans="1:8" x14ac:dyDescent="0.25">
      <c r="A7" s="70" t="s">
        <v>33</v>
      </c>
      <c r="B7" s="4">
        <v>1542700</v>
      </c>
      <c r="C7" s="4">
        <v>1296700</v>
      </c>
      <c r="D7" s="4">
        <v>1186200</v>
      </c>
      <c r="E7" s="4">
        <v>1393100</v>
      </c>
      <c r="F7" s="4">
        <v>1693100</v>
      </c>
    </row>
    <row r="8" spans="1:8" x14ac:dyDescent="0.25">
      <c r="A8" s="14" t="s">
        <v>861</v>
      </c>
      <c r="B8" s="4">
        <v>77684.285600000061</v>
      </c>
      <c r="C8" s="4">
        <v>923086.08226666693</v>
      </c>
      <c r="D8" s="4">
        <v>1301264.8989333301</v>
      </c>
      <c r="E8" s="4">
        <v>288594.97560000001</v>
      </c>
      <c r="F8" s="4">
        <v>0</v>
      </c>
    </row>
    <row r="9" spans="1:8" ht="16.5" thickBot="1" x14ac:dyDescent="0.3">
      <c r="A9" s="17" t="s">
        <v>860</v>
      </c>
      <c r="B9" s="18">
        <v>1620384.2856000001</v>
      </c>
      <c r="C9" s="18">
        <v>2219786.0822666669</v>
      </c>
      <c r="D9" s="18">
        <v>2487464.8989333301</v>
      </c>
      <c r="E9" s="18">
        <v>1681694.9756</v>
      </c>
      <c r="F9" s="18">
        <v>1693100</v>
      </c>
    </row>
    <row r="10" spans="1:8" ht="16.5" thickTop="1" x14ac:dyDescent="0.25">
      <c r="A10" s="14"/>
    </row>
    <row r="11" spans="1:8" x14ac:dyDescent="0.25">
      <c r="A11" s="21" t="s">
        <v>859</v>
      </c>
      <c r="B11" s="11" t="s">
        <v>1930</v>
      </c>
      <c r="C11" s="12" t="s">
        <v>849</v>
      </c>
      <c r="D11" s="12" t="s">
        <v>848</v>
      </c>
      <c r="E11" s="12" t="s">
        <v>847</v>
      </c>
      <c r="F11" s="12" t="s">
        <v>1896</v>
      </c>
      <c r="G11" s="71" t="s">
        <v>858</v>
      </c>
    </row>
    <row r="12" spans="1:8" x14ac:dyDescent="0.25">
      <c r="A12" s="22" t="s">
        <v>857</v>
      </c>
      <c r="B12" s="4">
        <v>143500</v>
      </c>
      <c r="C12" s="4">
        <v>50000</v>
      </c>
      <c r="D12" s="4">
        <v>0</v>
      </c>
      <c r="E12" s="4">
        <v>100000</v>
      </c>
      <c r="F12" s="4">
        <v>0</v>
      </c>
      <c r="G12" s="4">
        <v>293500</v>
      </c>
    </row>
    <row r="13" spans="1:8" x14ac:dyDescent="0.25">
      <c r="A13" s="22" t="s">
        <v>1123</v>
      </c>
      <c r="B13" s="4">
        <v>61600</v>
      </c>
      <c r="C13" s="4">
        <v>32600</v>
      </c>
      <c r="D13" s="4">
        <v>222600</v>
      </c>
      <c r="E13" s="4">
        <v>2600</v>
      </c>
      <c r="F13" s="4">
        <v>2600</v>
      </c>
      <c r="G13" s="4">
        <v>322000</v>
      </c>
    </row>
    <row r="14" spans="1:8" x14ac:dyDescent="0.25">
      <c r="A14" s="22" t="s">
        <v>192</v>
      </c>
      <c r="B14" s="4">
        <v>201030.44</v>
      </c>
      <c r="C14" s="4">
        <v>50530.44000000001</v>
      </c>
      <c r="D14" s="4">
        <v>190530.44</v>
      </c>
      <c r="E14" s="4">
        <v>50530.44000000001</v>
      </c>
      <c r="F14" s="4">
        <v>58110</v>
      </c>
      <c r="G14" s="4">
        <v>550731.76</v>
      </c>
    </row>
    <row r="15" spans="1:8" x14ac:dyDescent="0.25">
      <c r="A15" s="22" t="s">
        <v>1931</v>
      </c>
      <c r="B15" s="4">
        <v>941578.8</v>
      </c>
      <c r="C15" s="4">
        <v>1963980.5966666669</v>
      </c>
      <c r="D15" s="4">
        <v>1555159.4133333333</v>
      </c>
      <c r="E15" s="4">
        <v>1405889.49</v>
      </c>
      <c r="F15" s="4">
        <v>1094000</v>
      </c>
      <c r="G15" s="4">
        <v>6960608.3000000007</v>
      </c>
      <c r="H15" s="200">
        <v>0.81108654179695172</v>
      </c>
    </row>
    <row r="16" spans="1:8" x14ac:dyDescent="0.25">
      <c r="A16" s="22" t="s">
        <v>1932</v>
      </c>
      <c r="B16" s="4">
        <v>101182.72</v>
      </c>
      <c r="C16" s="4">
        <v>101182.72</v>
      </c>
      <c r="D16" s="4">
        <v>101182.72</v>
      </c>
      <c r="E16" s="4">
        <v>101182.72</v>
      </c>
      <c r="F16" s="4">
        <v>101182.72</v>
      </c>
      <c r="G16" s="4">
        <v>505913.59999999998</v>
      </c>
      <c r="H16" s="200"/>
    </row>
    <row r="17" spans="1:8" x14ac:dyDescent="0.25">
      <c r="A17" s="22" t="s">
        <v>517</v>
      </c>
      <c r="B17" s="4">
        <v>0</v>
      </c>
      <c r="C17" s="4">
        <v>0</v>
      </c>
      <c r="D17" s="4">
        <v>396500</v>
      </c>
      <c r="E17" s="4">
        <v>0</v>
      </c>
      <c r="F17" s="4">
        <v>0</v>
      </c>
      <c r="G17" s="4">
        <v>396500</v>
      </c>
      <c r="H17" s="200"/>
    </row>
    <row r="18" spans="1:8" x14ac:dyDescent="0.25">
      <c r="A18" s="22" t="s">
        <v>252</v>
      </c>
      <c r="B18" s="4">
        <v>69892.325599999996</v>
      </c>
      <c r="C18" s="4">
        <v>19892.3256</v>
      </c>
      <c r="D18" s="4">
        <v>19892.3256</v>
      </c>
      <c r="E18" s="4">
        <v>19892.3256</v>
      </c>
      <c r="F18" s="4">
        <v>19892.3256</v>
      </c>
      <c r="G18" s="4">
        <v>149461.628</v>
      </c>
    </row>
    <row r="19" spans="1:8" x14ac:dyDescent="0.25">
      <c r="A19" s="22" t="s">
        <v>856</v>
      </c>
      <c r="B19" s="4">
        <v>100000</v>
      </c>
      <c r="C19" s="4">
        <v>0</v>
      </c>
      <c r="D19" s="4">
        <v>0</v>
      </c>
      <c r="E19" s="4">
        <v>0</v>
      </c>
      <c r="F19" s="4">
        <v>0</v>
      </c>
      <c r="G19" s="4">
        <v>100000</v>
      </c>
    </row>
    <row r="20" spans="1:8" ht="16.5" thickBot="1" x14ac:dyDescent="0.3">
      <c r="A20" s="22" t="s">
        <v>1933</v>
      </c>
      <c r="B20" s="4">
        <v>0</v>
      </c>
      <c r="C20" s="4">
        <v>0</v>
      </c>
      <c r="D20" s="4">
        <v>0</v>
      </c>
      <c r="E20" s="4">
        <v>0</v>
      </c>
      <c r="F20" s="4">
        <v>415714.95439999999</v>
      </c>
      <c r="G20" s="4">
        <v>415714.95439999999</v>
      </c>
    </row>
    <row r="21" spans="1:8" ht="16.5" thickBot="1" x14ac:dyDescent="0.3">
      <c r="A21" s="32" t="s">
        <v>855</v>
      </c>
      <c r="B21" s="72">
        <v>1618784.2856000001</v>
      </c>
      <c r="C21" s="72">
        <v>2218186.0822666669</v>
      </c>
      <c r="D21" s="72">
        <v>2485864.8989333333</v>
      </c>
      <c r="E21" s="72">
        <v>1680094.9756</v>
      </c>
      <c r="F21" s="72">
        <v>1691500</v>
      </c>
      <c r="G21" s="73">
        <v>9694430.2423999999</v>
      </c>
    </row>
    <row r="22" spans="1:8" ht="16.5" thickTop="1" x14ac:dyDescent="0.25"/>
    <row r="23" spans="1:8" x14ac:dyDescent="0.25">
      <c r="A23" s="74" t="s">
        <v>854</v>
      </c>
      <c r="B23" s="4">
        <v>1600</v>
      </c>
      <c r="C23" s="4">
        <v>1600</v>
      </c>
      <c r="D23" s="4">
        <v>1599.9999999967404</v>
      </c>
      <c r="E23" s="4">
        <v>1600</v>
      </c>
      <c r="F23" s="4">
        <v>1600</v>
      </c>
    </row>
  </sheetData>
  <mergeCells count="1">
    <mergeCell ref="H15:H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A5936-C4C2-49BB-AF5C-63C167E0A9B3}">
  <dimension ref="A1:O384"/>
  <sheetViews>
    <sheetView zoomScaleNormal="100" workbookViewId="0">
      <pane ySplit="1" topLeftCell="A2" activePane="bottomLeft" state="frozen"/>
      <selection activeCell="I257" sqref="I257"/>
      <selection pane="bottomLeft" sqref="A1:XFD1048576"/>
    </sheetView>
  </sheetViews>
  <sheetFormatPr defaultColWidth="8.85546875" defaultRowHeight="15" x14ac:dyDescent="0.25"/>
  <cols>
    <col min="1" max="1" width="54.140625" style="83" bestFit="1" customWidth="1"/>
    <col min="2" max="2" width="47.140625" style="83" bestFit="1" customWidth="1"/>
    <col min="3" max="3" width="16.7109375" style="83" bestFit="1" customWidth="1"/>
    <col min="4" max="4" width="16.7109375" style="84" bestFit="1" customWidth="1"/>
    <col min="5" max="5" width="19.140625" style="84" bestFit="1" customWidth="1"/>
    <col min="6" max="6" width="23.28515625" style="84" bestFit="1" customWidth="1"/>
    <col min="7" max="7" width="22.140625" style="84" bestFit="1" customWidth="1"/>
    <col min="8" max="8" width="19.85546875" style="83" bestFit="1" customWidth="1"/>
    <col min="9" max="12" width="18.5703125" style="83" bestFit="1" customWidth="1"/>
    <col min="13" max="16384" width="8.85546875" style="83"/>
  </cols>
  <sheetData>
    <row r="1" spans="1:12" s="82" customFormat="1" x14ac:dyDescent="0.25">
      <c r="A1" s="80" t="s">
        <v>853</v>
      </c>
      <c r="B1" s="80" t="s">
        <v>852</v>
      </c>
      <c r="C1" s="80" t="s">
        <v>851</v>
      </c>
      <c r="D1" s="80" t="s">
        <v>850</v>
      </c>
      <c r="E1" s="80" t="s">
        <v>1841</v>
      </c>
      <c r="F1" s="80" t="s">
        <v>1879</v>
      </c>
      <c r="G1" s="80" t="s">
        <v>1880</v>
      </c>
      <c r="H1" s="81" t="s">
        <v>1930</v>
      </c>
      <c r="I1" s="80" t="s">
        <v>849</v>
      </c>
      <c r="J1" s="80" t="s">
        <v>848</v>
      </c>
      <c r="K1" s="80" t="s">
        <v>847</v>
      </c>
      <c r="L1" s="80" t="s">
        <v>1896</v>
      </c>
    </row>
    <row r="2" spans="1:12" x14ac:dyDescent="0.25">
      <c r="A2" s="82" t="s">
        <v>1114</v>
      </c>
      <c r="C2" s="84"/>
      <c r="H2" s="84"/>
      <c r="I2" s="84"/>
      <c r="J2" s="84"/>
      <c r="K2" s="84"/>
      <c r="L2" s="84"/>
    </row>
    <row r="3" spans="1:12" x14ac:dyDescent="0.25">
      <c r="A3" s="82" t="s">
        <v>609</v>
      </c>
      <c r="C3" s="84"/>
      <c r="E3" s="83"/>
      <c r="F3" s="83"/>
      <c r="H3" s="84"/>
      <c r="I3" s="84"/>
      <c r="J3" s="84"/>
      <c r="K3" s="84"/>
      <c r="L3" s="84"/>
    </row>
    <row r="4" spans="1:12" x14ac:dyDescent="0.25">
      <c r="A4" s="83" t="s">
        <v>1113</v>
      </c>
      <c r="B4" s="83" t="s">
        <v>1049</v>
      </c>
      <c r="C4" s="84">
        <v>63804.95</v>
      </c>
      <c r="D4" s="84">
        <v>0</v>
      </c>
      <c r="E4" s="84">
        <v>304237</v>
      </c>
      <c r="F4" s="84">
        <v>1266707.92</v>
      </c>
      <c r="G4" s="84">
        <v>101156.6</v>
      </c>
      <c r="H4" s="84">
        <v>884000</v>
      </c>
      <c r="I4" s="84">
        <v>663000</v>
      </c>
      <c r="J4" s="84">
        <v>552500</v>
      </c>
      <c r="K4" s="84">
        <v>552500</v>
      </c>
      <c r="L4" s="84">
        <v>552500</v>
      </c>
    </row>
    <row r="5" spans="1:12" ht="15.75" thickBot="1" x14ac:dyDescent="0.3">
      <c r="A5" s="85" t="s">
        <v>611</v>
      </c>
      <c r="B5" s="86" t="s">
        <v>0</v>
      </c>
      <c r="C5" s="87">
        <v>63804.95</v>
      </c>
      <c r="D5" s="87">
        <v>0</v>
      </c>
      <c r="E5" s="87">
        <v>304237</v>
      </c>
      <c r="F5" s="87">
        <v>1266707.92</v>
      </c>
      <c r="G5" s="87">
        <v>101156.6</v>
      </c>
      <c r="H5" s="87">
        <v>884000</v>
      </c>
      <c r="I5" s="87">
        <v>663000</v>
      </c>
      <c r="J5" s="87">
        <v>552500</v>
      </c>
      <c r="K5" s="87">
        <v>552500</v>
      </c>
      <c r="L5" s="87">
        <v>552500</v>
      </c>
    </row>
    <row r="6" spans="1:12" ht="15.75" thickTop="1" x14ac:dyDescent="0.25">
      <c r="A6" s="100"/>
      <c r="C6" s="84"/>
      <c r="H6" s="84"/>
      <c r="I6" s="84"/>
      <c r="J6" s="84"/>
      <c r="K6" s="84"/>
      <c r="L6" s="84"/>
    </row>
    <row r="7" spans="1:12" x14ac:dyDescent="0.25">
      <c r="A7" s="82" t="s">
        <v>1112</v>
      </c>
      <c r="C7" s="84"/>
      <c r="H7" s="84"/>
      <c r="I7" s="84"/>
      <c r="J7" s="84"/>
      <c r="K7" s="84"/>
      <c r="L7" s="84"/>
    </row>
    <row r="8" spans="1:12" x14ac:dyDescent="0.25">
      <c r="A8" s="83" t="s">
        <v>1111</v>
      </c>
      <c r="B8" s="83" t="s">
        <v>374</v>
      </c>
      <c r="C8" s="84">
        <v>0</v>
      </c>
      <c r="D8" s="84">
        <v>0</v>
      </c>
      <c r="E8" s="84">
        <v>0</v>
      </c>
      <c r="F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</row>
    <row r="9" spans="1:12" ht="15.75" thickBot="1" x14ac:dyDescent="0.3">
      <c r="A9" s="85" t="s">
        <v>1110</v>
      </c>
      <c r="B9" s="86" t="s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  <c r="I9" s="87">
        <v>0</v>
      </c>
      <c r="J9" s="87">
        <v>0</v>
      </c>
      <c r="K9" s="87">
        <v>0</v>
      </c>
      <c r="L9" s="87">
        <v>0</v>
      </c>
    </row>
    <row r="10" spans="1:12" ht="15.75" thickTop="1" x14ac:dyDescent="0.25">
      <c r="C10" s="84"/>
      <c r="H10" s="84"/>
      <c r="I10" s="84"/>
      <c r="J10" s="84"/>
      <c r="K10" s="84"/>
      <c r="L10" s="84"/>
    </row>
    <row r="11" spans="1:12" x14ac:dyDescent="0.25">
      <c r="A11" s="82" t="s">
        <v>620</v>
      </c>
      <c r="C11" s="84"/>
      <c r="H11" s="84"/>
      <c r="I11" s="84"/>
      <c r="J11" s="84"/>
      <c r="K11" s="84"/>
      <c r="L11" s="84"/>
    </row>
    <row r="12" spans="1:12" x14ac:dyDescent="0.25">
      <c r="A12" s="83" t="s">
        <v>1109</v>
      </c>
      <c r="B12" s="83" t="s">
        <v>1108</v>
      </c>
      <c r="C12" s="84">
        <v>0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</row>
    <row r="13" spans="1:12" x14ac:dyDescent="0.25">
      <c r="A13" s="83" t="s">
        <v>1107</v>
      </c>
      <c r="B13" s="83" t="s">
        <v>1106</v>
      </c>
      <c r="C13" s="84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</row>
    <row r="14" spans="1:12" x14ac:dyDescent="0.25">
      <c r="A14" s="83" t="s">
        <v>1105</v>
      </c>
      <c r="B14" s="83" t="s">
        <v>1104</v>
      </c>
      <c r="C14" s="84">
        <v>0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</row>
    <row r="15" spans="1:12" x14ac:dyDescent="0.25">
      <c r="A15" s="83" t="s">
        <v>1101</v>
      </c>
      <c r="B15" s="83" t="s">
        <v>1103</v>
      </c>
      <c r="C15" s="84">
        <v>0</v>
      </c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</row>
    <row r="16" spans="1:12" x14ac:dyDescent="0.25">
      <c r="A16" s="83" t="s">
        <v>1101</v>
      </c>
      <c r="B16" s="83" t="s">
        <v>1102</v>
      </c>
      <c r="C16" s="84">
        <v>0</v>
      </c>
      <c r="D16" s="84">
        <v>0</v>
      </c>
      <c r="E16" s="84">
        <v>0</v>
      </c>
      <c r="F16" s="84">
        <v>100000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</row>
    <row r="17" spans="1:12" x14ac:dyDescent="0.25">
      <c r="A17" s="83" t="s">
        <v>1101</v>
      </c>
      <c r="B17" s="83" t="s">
        <v>1100</v>
      </c>
      <c r="C17" s="84">
        <v>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</row>
    <row r="18" spans="1:12" ht="15.75" thickBot="1" x14ac:dyDescent="0.3">
      <c r="A18" s="85" t="s">
        <v>641</v>
      </c>
      <c r="B18" s="86" t="s">
        <v>0</v>
      </c>
      <c r="C18" s="87">
        <v>0</v>
      </c>
      <c r="D18" s="87">
        <v>0</v>
      </c>
      <c r="E18" s="87">
        <v>0</v>
      </c>
      <c r="F18" s="87">
        <v>100000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</row>
    <row r="19" spans="1:12" ht="15.75" thickTop="1" x14ac:dyDescent="0.25">
      <c r="C19" s="84"/>
      <c r="H19" s="84"/>
      <c r="I19" s="84"/>
      <c r="J19" s="84"/>
      <c r="K19" s="84"/>
      <c r="L19" s="84"/>
    </row>
    <row r="20" spans="1:12" x14ac:dyDescent="0.25">
      <c r="A20" s="82" t="s">
        <v>658</v>
      </c>
      <c r="C20" s="84"/>
      <c r="H20" s="84"/>
      <c r="I20" s="84"/>
      <c r="J20" s="84"/>
      <c r="K20" s="84">
        <v>0</v>
      </c>
      <c r="L20" s="84">
        <v>0</v>
      </c>
    </row>
    <row r="21" spans="1:12" x14ac:dyDescent="0.25">
      <c r="A21" s="83" t="s">
        <v>1099</v>
      </c>
      <c r="B21" s="83" t="s">
        <v>1098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4">
        <v>0</v>
      </c>
      <c r="K21" s="84">
        <v>0</v>
      </c>
      <c r="L21" s="84">
        <v>0</v>
      </c>
    </row>
    <row r="22" spans="1:12" x14ac:dyDescent="0.25">
      <c r="B22" s="83" t="s">
        <v>1833</v>
      </c>
      <c r="C22" s="84"/>
      <c r="E22" s="84">
        <v>50000</v>
      </c>
      <c r="F22" s="84">
        <v>25000</v>
      </c>
      <c r="H22" s="84">
        <v>25000</v>
      </c>
      <c r="I22" s="84">
        <v>0</v>
      </c>
      <c r="J22" s="84">
        <v>0</v>
      </c>
      <c r="K22" s="84">
        <v>0</v>
      </c>
      <c r="L22" s="84">
        <v>0</v>
      </c>
    </row>
    <row r="23" spans="1:12" ht="15.75" thickBot="1" x14ac:dyDescent="0.3">
      <c r="A23" s="85" t="s">
        <v>675</v>
      </c>
      <c r="B23" s="86" t="s">
        <v>0</v>
      </c>
      <c r="C23" s="87">
        <v>0</v>
      </c>
      <c r="D23" s="87">
        <v>0</v>
      </c>
      <c r="E23" s="87">
        <v>50000</v>
      </c>
      <c r="F23" s="87">
        <v>25000</v>
      </c>
      <c r="G23" s="87">
        <v>0</v>
      </c>
      <c r="H23" s="87">
        <v>25000</v>
      </c>
      <c r="I23" s="87">
        <v>0</v>
      </c>
      <c r="J23" s="87">
        <v>0</v>
      </c>
      <c r="K23" s="87">
        <v>0</v>
      </c>
      <c r="L23" s="87">
        <v>0</v>
      </c>
    </row>
    <row r="24" spans="1:12" ht="15.75" thickTop="1" x14ac:dyDescent="0.25">
      <c r="C24" s="84"/>
      <c r="H24" s="84"/>
      <c r="I24" s="84"/>
      <c r="J24" s="84"/>
      <c r="K24" s="84"/>
      <c r="L24" s="84"/>
    </row>
    <row r="25" spans="1:12" x14ac:dyDescent="0.25">
      <c r="A25" s="82" t="s">
        <v>1097</v>
      </c>
      <c r="C25" s="84"/>
      <c r="H25" s="84"/>
      <c r="I25" s="84"/>
      <c r="J25" s="84"/>
      <c r="K25" s="84"/>
      <c r="L25" s="84"/>
    </row>
    <row r="26" spans="1:12" x14ac:dyDescent="0.25">
      <c r="A26" s="83" t="s">
        <v>1096</v>
      </c>
      <c r="B26" s="83" t="s">
        <v>407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</row>
    <row r="27" spans="1:12" ht="15.75" thickBot="1" x14ac:dyDescent="0.3">
      <c r="A27" s="85" t="s">
        <v>1095</v>
      </c>
      <c r="B27" s="86" t="s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</row>
    <row r="28" spans="1:12" ht="15.75" thickTop="1" x14ac:dyDescent="0.25">
      <c r="C28" s="84"/>
      <c r="H28" s="84"/>
      <c r="I28" s="84"/>
      <c r="J28" s="84"/>
      <c r="K28" s="84"/>
      <c r="L28" s="84"/>
    </row>
    <row r="29" spans="1:12" x14ac:dyDescent="0.25">
      <c r="A29" s="82" t="s">
        <v>676</v>
      </c>
      <c r="C29" s="84"/>
      <c r="H29" s="84"/>
      <c r="I29" s="84"/>
      <c r="J29" s="84"/>
      <c r="K29" s="84"/>
      <c r="L29" s="84"/>
    </row>
    <row r="30" spans="1:12" x14ac:dyDescent="0.25">
      <c r="A30" s="83" t="s">
        <v>1094</v>
      </c>
      <c r="B30" s="83" t="s">
        <v>678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</row>
    <row r="31" spans="1:12" ht="15.75" thickBot="1" x14ac:dyDescent="0.3">
      <c r="A31" s="85" t="s">
        <v>685</v>
      </c>
      <c r="B31" s="86" t="s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</row>
    <row r="32" spans="1:12" ht="15.75" thickTop="1" x14ac:dyDescent="0.25">
      <c r="C32" s="84"/>
      <c r="H32" s="84"/>
      <c r="I32" s="84"/>
      <c r="J32" s="84"/>
      <c r="K32" s="84"/>
      <c r="L32" s="84"/>
    </row>
    <row r="33" spans="1:12" x14ac:dyDescent="0.25">
      <c r="A33" s="82" t="s">
        <v>704</v>
      </c>
      <c r="C33" s="84"/>
      <c r="H33" s="84"/>
      <c r="I33" s="84"/>
      <c r="J33" s="84"/>
      <c r="K33" s="84"/>
      <c r="L33" s="84"/>
    </row>
    <row r="34" spans="1:12" x14ac:dyDescent="0.25">
      <c r="A34" s="83" t="s">
        <v>1093</v>
      </c>
      <c r="B34" s="83" t="s">
        <v>1092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</row>
    <row r="35" spans="1:12" ht="15.75" thickBot="1" x14ac:dyDescent="0.3">
      <c r="A35" s="85" t="s">
        <v>707</v>
      </c>
      <c r="B35" s="86" t="s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87">
        <v>0</v>
      </c>
      <c r="K35" s="87">
        <v>0</v>
      </c>
      <c r="L35" s="87">
        <v>0</v>
      </c>
    </row>
    <row r="36" spans="1:12" ht="15.75" thickTop="1" x14ac:dyDescent="0.25">
      <c r="C36" s="84"/>
      <c r="H36" s="84"/>
      <c r="I36" s="84"/>
      <c r="J36" s="84"/>
      <c r="K36" s="84"/>
      <c r="L36" s="84"/>
    </row>
    <row r="37" spans="1:12" x14ac:dyDescent="0.25">
      <c r="A37" s="82" t="s">
        <v>708</v>
      </c>
      <c r="C37" s="84"/>
      <c r="H37" s="84"/>
      <c r="I37" s="84"/>
      <c r="J37" s="84"/>
      <c r="K37" s="84"/>
      <c r="L37" s="84"/>
    </row>
    <row r="38" spans="1:12" x14ac:dyDescent="0.25">
      <c r="A38" s="83" t="s">
        <v>1091</v>
      </c>
      <c r="B38" s="83" t="s">
        <v>1090</v>
      </c>
      <c r="C38" s="84">
        <v>17970</v>
      </c>
      <c r="D38" s="84">
        <v>0</v>
      </c>
      <c r="E38" s="84">
        <v>0</v>
      </c>
      <c r="F38" s="84">
        <v>0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</row>
    <row r="39" spans="1:12" x14ac:dyDescent="0.25">
      <c r="A39" s="83" t="s">
        <v>1089</v>
      </c>
      <c r="B39" s="83" t="s">
        <v>1088</v>
      </c>
      <c r="C39" s="84">
        <v>0</v>
      </c>
      <c r="D39" s="84">
        <v>89600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</row>
    <row r="40" spans="1:12" ht="15.75" thickBot="1" x14ac:dyDescent="0.3">
      <c r="A40" s="85" t="s">
        <v>725</v>
      </c>
      <c r="B40" s="86" t="s">
        <v>0</v>
      </c>
      <c r="C40" s="87">
        <v>17970</v>
      </c>
      <c r="D40" s="87">
        <v>89600</v>
      </c>
      <c r="E40" s="87">
        <v>0</v>
      </c>
      <c r="F40" s="87">
        <v>0</v>
      </c>
      <c r="G40" s="87">
        <v>0</v>
      </c>
      <c r="H40" s="87">
        <v>0</v>
      </c>
      <c r="I40" s="87">
        <v>0</v>
      </c>
      <c r="J40" s="87">
        <v>0</v>
      </c>
      <c r="K40" s="87">
        <v>0</v>
      </c>
      <c r="L40" s="87">
        <v>0</v>
      </c>
    </row>
    <row r="41" spans="1:12" ht="15.75" thickTop="1" x14ac:dyDescent="0.25">
      <c r="C41" s="84"/>
      <c r="H41" s="84"/>
      <c r="I41" s="84"/>
      <c r="J41" s="84"/>
      <c r="K41" s="84"/>
      <c r="L41" s="84"/>
    </row>
    <row r="42" spans="1:12" x14ac:dyDescent="0.25">
      <c r="A42" s="82" t="s">
        <v>236</v>
      </c>
      <c r="C42" s="84"/>
      <c r="H42" s="84"/>
      <c r="I42" s="84"/>
      <c r="J42" s="84"/>
      <c r="K42" s="84"/>
      <c r="L42" s="84"/>
    </row>
    <row r="43" spans="1:12" x14ac:dyDescent="0.25">
      <c r="A43" s="83" t="s">
        <v>1087</v>
      </c>
      <c r="B43" s="83" t="s">
        <v>1086</v>
      </c>
      <c r="C43" s="84">
        <v>0</v>
      </c>
      <c r="D43" s="84">
        <v>0</v>
      </c>
      <c r="E43" s="84">
        <v>243100</v>
      </c>
      <c r="F43" s="84">
        <v>243100</v>
      </c>
      <c r="G43" s="84">
        <v>243100</v>
      </c>
      <c r="H43" s="84">
        <v>243100</v>
      </c>
      <c r="I43" s="84">
        <v>243100</v>
      </c>
      <c r="J43" s="84">
        <v>243100</v>
      </c>
      <c r="K43" s="84">
        <v>450000</v>
      </c>
      <c r="L43" s="84">
        <v>750000</v>
      </c>
    </row>
    <row r="44" spans="1:12" x14ac:dyDescent="0.25">
      <c r="A44" s="83" t="s">
        <v>1085</v>
      </c>
      <c r="B44" s="83" t="s">
        <v>1084</v>
      </c>
      <c r="C44" s="84">
        <v>0</v>
      </c>
      <c r="D44" s="84">
        <v>0</v>
      </c>
      <c r="E44" s="84">
        <v>0</v>
      </c>
      <c r="F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</row>
    <row r="45" spans="1:12" x14ac:dyDescent="0.25">
      <c r="A45" s="83" t="s">
        <v>1083</v>
      </c>
      <c r="B45" s="83" t="s">
        <v>1082</v>
      </c>
      <c r="C45" s="84">
        <v>0</v>
      </c>
      <c r="D45" s="84">
        <v>0</v>
      </c>
      <c r="E45" s="84">
        <v>0</v>
      </c>
      <c r="F45" s="84">
        <v>0</v>
      </c>
      <c r="H45" s="84">
        <v>0</v>
      </c>
      <c r="I45" s="84">
        <v>0</v>
      </c>
      <c r="J45" s="84">
        <v>0</v>
      </c>
      <c r="K45" s="84">
        <v>0</v>
      </c>
      <c r="L45" s="84">
        <v>0</v>
      </c>
    </row>
    <row r="46" spans="1:12" x14ac:dyDescent="0.25">
      <c r="A46" s="83" t="s">
        <v>1081</v>
      </c>
      <c r="B46" s="83" t="s">
        <v>1080</v>
      </c>
      <c r="C46" s="84">
        <v>0</v>
      </c>
      <c r="D46" s="84">
        <v>0</v>
      </c>
      <c r="E46" s="84">
        <v>0</v>
      </c>
      <c r="F46" s="84">
        <v>0</v>
      </c>
      <c r="H46" s="84">
        <v>0</v>
      </c>
      <c r="I46" s="84">
        <v>0</v>
      </c>
      <c r="J46" s="84">
        <v>0</v>
      </c>
      <c r="K46" s="84">
        <v>0</v>
      </c>
      <c r="L46" s="84">
        <v>0</v>
      </c>
    </row>
    <row r="47" spans="1:12" ht="15.75" thickBot="1" x14ac:dyDescent="0.3">
      <c r="A47" s="85" t="s">
        <v>245</v>
      </c>
      <c r="B47" s="86" t="s">
        <v>0</v>
      </c>
      <c r="C47" s="87">
        <v>0</v>
      </c>
      <c r="D47" s="87">
        <v>0</v>
      </c>
      <c r="E47" s="87">
        <v>243100</v>
      </c>
      <c r="F47" s="87">
        <v>243100</v>
      </c>
      <c r="G47" s="87">
        <v>243100</v>
      </c>
      <c r="H47" s="87">
        <v>243100</v>
      </c>
      <c r="I47" s="87">
        <v>243100</v>
      </c>
      <c r="J47" s="87">
        <v>243100</v>
      </c>
      <c r="K47" s="87">
        <v>450000</v>
      </c>
      <c r="L47" s="87">
        <v>750000</v>
      </c>
    </row>
    <row r="48" spans="1:12" ht="15.75" thickTop="1" x14ac:dyDescent="0.25">
      <c r="C48" s="84"/>
      <c r="H48" s="84"/>
      <c r="I48" s="84"/>
      <c r="J48" s="84"/>
      <c r="K48" s="84"/>
      <c r="L48" s="84"/>
    </row>
    <row r="49" spans="1:12" x14ac:dyDescent="0.25">
      <c r="A49" s="82" t="s">
        <v>1079</v>
      </c>
      <c r="C49" s="84"/>
      <c r="H49" s="84"/>
      <c r="I49" s="84"/>
      <c r="J49" s="84"/>
      <c r="K49" s="84"/>
      <c r="L49" s="84"/>
    </row>
    <row r="50" spans="1:12" x14ac:dyDescent="0.25">
      <c r="A50" s="83" t="s">
        <v>1078</v>
      </c>
      <c r="B50" s="83" t="s">
        <v>1077</v>
      </c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</row>
    <row r="51" spans="1:12" x14ac:dyDescent="0.25">
      <c r="A51" s="83" t="s">
        <v>1076</v>
      </c>
      <c r="B51" s="83" t="s">
        <v>1075</v>
      </c>
      <c r="C51" s="84">
        <v>0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</row>
    <row r="52" spans="1:12" ht="15.75" thickBot="1" x14ac:dyDescent="0.3">
      <c r="A52" s="85" t="s">
        <v>1074</v>
      </c>
      <c r="B52" s="86" t="s">
        <v>0</v>
      </c>
      <c r="C52" s="87">
        <v>0</v>
      </c>
      <c r="D52" s="87">
        <v>0</v>
      </c>
      <c r="E52" s="87">
        <v>0</v>
      </c>
      <c r="F52" s="87">
        <v>0</v>
      </c>
      <c r="G52" s="87">
        <v>0</v>
      </c>
      <c r="H52" s="87">
        <v>0</v>
      </c>
      <c r="I52" s="87">
        <v>0</v>
      </c>
      <c r="J52" s="87">
        <v>0</v>
      </c>
      <c r="K52" s="87">
        <v>0</v>
      </c>
      <c r="L52" s="87">
        <v>0</v>
      </c>
    </row>
    <row r="53" spans="1:12" ht="15.75" thickTop="1" x14ac:dyDescent="0.25">
      <c r="C53" s="84"/>
      <c r="H53" s="84"/>
      <c r="I53" s="84"/>
      <c r="J53" s="84"/>
      <c r="K53" s="84"/>
      <c r="L53" s="84"/>
    </row>
    <row r="54" spans="1:12" x14ac:dyDescent="0.25">
      <c r="A54" s="82" t="s">
        <v>754</v>
      </c>
      <c r="C54" s="84"/>
      <c r="H54" s="84"/>
      <c r="I54" s="84"/>
      <c r="J54" s="84"/>
      <c r="K54" s="84"/>
      <c r="L54" s="84"/>
    </row>
    <row r="55" spans="1:12" x14ac:dyDescent="0.25">
      <c r="A55" s="83" t="s">
        <v>1073</v>
      </c>
      <c r="B55" s="83" t="s">
        <v>754</v>
      </c>
      <c r="C55" s="84">
        <v>0</v>
      </c>
      <c r="D55" s="84">
        <v>1942981.9800000002</v>
      </c>
      <c r="E55" s="84">
        <v>1727711.8319999999</v>
      </c>
      <c r="F55" s="84">
        <v>929495.81000000052</v>
      </c>
      <c r="G55" s="84">
        <v>0</v>
      </c>
      <c r="H55" s="84">
        <v>77684.285600000061</v>
      </c>
      <c r="I55" s="84">
        <v>923086.08226666693</v>
      </c>
      <c r="J55" s="84">
        <v>1301264.8989333301</v>
      </c>
      <c r="K55" s="84">
        <v>288594.97560000001</v>
      </c>
      <c r="L55" s="84">
        <v>0</v>
      </c>
    </row>
    <row r="56" spans="1:12" x14ac:dyDescent="0.25">
      <c r="A56" s="83" t="s">
        <v>1072</v>
      </c>
      <c r="B56" s="83" t="s">
        <v>1071</v>
      </c>
      <c r="C56" s="84">
        <v>0</v>
      </c>
      <c r="D56" s="84">
        <v>0</v>
      </c>
      <c r="E56" s="84">
        <v>0</v>
      </c>
      <c r="F56" s="84">
        <v>0</v>
      </c>
      <c r="G56" s="84">
        <v>0</v>
      </c>
      <c r="H56" s="84">
        <v>0</v>
      </c>
      <c r="I56" s="84">
        <v>0</v>
      </c>
      <c r="J56" s="84">
        <v>0</v>
      </c>
      <c r="K56" s="84">
        <v>0</v>
      </c>
      <c r="L56" s="84">
        <v>0</v>
      </c>
    </row>
    <row r="57" spans="1:12" x14ac:dyDescent="0.25">
      <c r="A57" s="83" t="s">
        <v>1884</v>
      </c>
      <c r="B57" s="83" t="s">
        <v>763</v>
      </c>
      <c r="C57" s="84">
        <v>0</v>
      </c>
      <c r="D57" s="84">
        <v>69652.14</v>
      </c>
      <c r="E57" s="84">
        <v>280000</v>
      </c>
      <c r="F57" s="84">
        <v>251007.41</v>
      </c>
      <c r="G57" s="84">
        <v>95468.33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</row>
    <row r="58" spans="1:12" ht="15.75" thickBot="1" x14ac:dyDescent="0.3">
      <c r="A58" s="85" t="s">
        <v>764</v>
      </c>
      <c r="B58" s="86" t="s">
        <v>0</v>
      </c>
      <c r="C58" s="87">
        <v>0</v>
      </c>
      <c r="D58" s="87">
        <v>2012634.12</v>
      </c>
      <c r="E58" s="87">
        <v>2007711.8319999999</v>
      </c>
      <c r="F58" s="87">
        <v>1180503.2200000004</v>
      </c>
      <c r="G58" s="87">
        <v>95468.33</v>
      </c>
      <c r="H58" s="87">
        <v>77684.285600000061</v>
      </c>
      <c r="I58" s="87">
        <v>923086.08226666693</v>
      </c>
      <c r="J58" s="87">
        <v>1301264.8989333301</v>
      </c>
      <c r="K58" s="87">
        <v>288594.97560000001</v>
      </c>
      <c r="L58" s="87">
        <v>0</v>
      </c>
    </row>
    <row r="59" spans="1:12" ht="15.75" thickTop="1" x14ac:dyDescent="0.25">
      <c r="C59" s="84"/>
      <c r="H59" s="84"/>
      <c r="I59" s="84"/>
      <c r="J59" s="84"/>
      <c r="K59" s="84"/>
      <c r="L59" s="84"/>
    </row>
    <row r="60" spans="1:12" ht="15.75" thickBot="1" x14ac:dyDescent="0.3">
      <c r="A60" s="143" t="s">
        <v>1895</v>
      </c>
      <c r="B60" s="143" t="s">
        <v>0</v>
      </c>
      <c r="C60" s="146">
        <v>81774.95</v>
      </c>
      <c r="D60" s="146">
        <v>2102234.12</v>
      </c>
      <c r="E60" s="146">
        <v>2605048.8319999999</v>
      </c>
      <c r="F60" s="146">
        <v>2815311.1400000006</v>
      </c>
      <c r="G60" s="146">
        <v>439724.93000000005</v>
      </c>
      <c r="H60" s="146">
        <v>1229784.2856000001</v>
      </c>
      <c r="I60" s="146">
        <v>1829186.0822666669</v>
      </c>
      <c r="J60" s="146">
        <v>2096864.8989333301</v>
      </c>
      <c r="K60" s="146">
        <v>1291094.9756</v>
      </c>
      <c r="L60" s="146">
        <v>1302500</v>
      </c>
    </row>
    <row r="61" spans="1:12" x14ac:dyDescent="0.25">
      <c r="C61" s="84"/>
      <c r="H61" s="84"/>
      <c r="I61" s="84"/>
      <c r="J61" s="84"/>
      <c r="K61" s="84"/>
      <c r="L61" s="84"/>
    </row>
    <row r="62" spans="1:12" x14ac:dyDescent="0.25">
      <c r="C62" s="84"/>
      <c r="H62" s="84"/>
      <c r="I62" s="84"/>
      <c r="J62" s="84"/>
      <c r="K62" s="84"/>
      <c r="L62" s="84"/>
    </row>
    <row r="63" spans="1:12" x14ac:dyDescent="0.25">
      <c r="C63" s="84"/>
      <c r="H63" s="84"/>
      <c r="I63" s="84"/>
      <c r="J63" s="84"/>
      <c r="K63" s="84"/>
      <c r="L63" s="84"/>
    </row>
    <row r="64" spans="1:12" x14ac:dyDescent="0.25">
      <c r="A64" s="93"/>
      <c r="B64" s="93"/>
      <c r="C64" s="94"/>
      <c r="D64" s="94"/>
      <c r="E64" s="94"/>
      <c r="F64" s="94"/>
      <c r="G64" s="94"/>
      <c r="H64" s="94"/>
      <c r="I64" s="94"/>
      <c r="J64" s="94"/>
      <c r="K64" s="94"/>
      <c r="L64" s="94"/>
    </row>
    <row r="65" spans="1:15" x14ac:dyDescent="0.25">
      <c r="E65" s="83"/>
      <c r="F65" s="83"/>
      <c r="G65" s="83"/>
    </row>
    <row r="66" spans="1:15" x14ac:dyDescent="0.25">
      <c r="A66" s="82" t="s">
        <v>1070</v>
      </c>
      <c r="C66" s="84"/>
      <c r="H66" s="84"/>
      <c r="I66" s="84"/>
      <c r="J66" s="84"/>
      <c r="K66" s="84"/>
      <c r="L66" s="84"/>
    </row>
    <row r="67" spans="1:15" x14ac:dyDescent="0.25">
      <c r="A67" s="82" t="s">
        <v>57</v>
      </c>
      <c r="C67" s="84"/>
      <c r="H67" s="84"/>
      <c r="I67" s="84"/>
      <c r="J67" s="84"/>
      <c r="K67" s="84"/>
      <c r="L67" s="84"/>
    </row>
    <row r="68" spans="1:15" x14ac:dyDescent="0.25">
      <c r="A68" s="83" t="s">
        <v>1069</v>
      </c>
      <c r="B68" s="83" t="s">
        <v>190</v>
      </c>
      <c r="C68" s="84">
        <v>25678.76</v>
      </c>
      <c r="D68" s="84">
        <v>12925</v>
      </c>
      <c r="E68" s="84">
        <v>0</v>
      </c>
      <c r="F68" s="84">
        <v>0</v>
      </c>
      <c r="G68" s="84">
        <v>0</v>
      </c>
      <c r="H68" s="84">
        <v>0</v>
      </c>
      <c r="I68" s="84">
        <v>0</v>
      </c>
      <c r="J68" s="84">
        <v>0</v>
      </c>
      <c r="K68" s="84">
        <v>0</v>
      </c>
      <c r="L68" s="84">
        <v>0</v>
      </c>
    </row>
    <row r="69" spans="1:15" ht="15.75" thickBot="1" x14ac:dyDescent="0.3">
      <c r="A69" s="95" t="s">
        <v>1068</v>
      </c>
      <c r="B69" s="96" t="s">
        <v>0</v>
      </c>
      <c r="C69" s="97">
        <v>25678.76</v>
      </c>
      <c r="D69" s="97">
        <v>12925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</row>
    <row r="70" spans="1:15" ht="15.75" thickTop="1" x14ac:dyDescent="0.25">
      <c r="C70" s="84"/>
      <c r="H70" s="84"/>
      <c r="I70" s="84"/>
      <c r="J70" s="84"/>
      <c r="K70" s="84"/>
      <c r="L70" s="84"/>
    </row>
    <row r="71" spans="1:15" x14ac:dyDescent="0.25">
      <c r="A71" s="82" t="s">
        <v>108</v>
      </c>
      <c r="C71" s="84"/>
      <c r="H71" s="84"/>
      <c r="I71" s="84"/>
      <c r="J71" s="84"/>
      <c r="K71" s="84"/>
      <c r="L71" s="84"/>
    </row>
    <row r="72" spans="1:15" x14ac:dyDescent="0.25">
      <c r="A72" s="83" t="s">
        <v>1067</v>
      </c>
      <c r="B72" s="83" t="s">
        <v>75</v>
      </c>
      <c r="C72" s="84">
        <v>120</v>
      </c>
      <c r="D72" s="84">
        <v>294.33999999999997</v>
      </c>
      <c r="G72" s="84">
        <v>175.41</v>
      </c>
      <c r="H72" s="84"/>
      <c r="I72" s="84"/>
      <c r="J72" s="84"/>
      <c r="K72" s="84"/>
      <c r="L72" s="84"/>
    </row>
    <row r="73" spans="1:15" x14ac:dyDescent="0.25">
      <c r="A73" s="83" t="s">
        <v>1066</v>
      </c>
      <c r="B73" s="83" t="s">
        <v>32</v>
      </c>
      <c r="C73" s="84">
        <v>0</v>
      </c>
      <c r="D73" s="84">
        <v>0</v>
      </c>
      <c r="G73" s="84">
        <v>0</v>
      </c>
      <c r="H73" s="84"/>
      <c r="I73" s="84"/>
      <c r="J73" s="84"/>
      <c r="K73" s="84"/>
      <c r="L73" s="84"/>
    </row>
    <row r="74" spans="1:15" s="84" customFormat="1" x14ac:dyDescent="0.25">
      <c r="A74" s="83" t="s">
        <v>1065</v>
      </c>
      <c r="B74" s="83" t="s">
        <v>190</v>
      </c>
      <c r="C74" s="84">
        <v>7494.58</v>
      </c>
      <c r="D74" s="84">
        <v>7440.07</v>
      </c>
      <c r="E74" s="84">
        <v>187000</v>
      </c>
      <c r="F74" s="84">
        <v>93500</v>
      </c>
      <c r="G74" s="84">
        <v>64178.34</v>
      </c>
      <c r="H74" s="84">
        <v>143500</v>
      </c>
      <c r="I74" s="84">
        <v>50000</v>
      </c>
      <c r="J74" s="84">
        <v>0</v>
      </c>
      <c r="K74" s="84">
        <v>100000</v>
      </c>
      <c r="L74" s="84">
        <v>0</v>
      </c>
      <c r="M74" s="83"/>
      <c r="N74" s="83"/>
      <c r="O74" s="83"/>
    </row>
    <row r="75" spans="1:15" s="84" customFormat="1" x14ac:dyDescent="0.25">
      <c r="A75" s="83"/>
      <c r="B75" s="100" t="s">
        <v>1064</v>
      </c>
      <c r="E75" s="84">
        <v>87000</v>
      </c>
      <c r="F75" s="84">
        <v>43500</v>
      </c>
      <c r="G75" s="84">
        <v>0</v>
      </c>
      <c r="H75" s="84">
        <v>43500</v>
      </c>
      <c r="M75" s="83"/>
      <c r="N75" s="83"/>
      <c r="O75" s="83"/>
    </row>
    <row r="76" spans="1:15" s="84" customFormat="1" x14ac:dyDescent="0.25">
      <c r="A76" s="83"/>
      <c r="B76" s="100" t="s">
        <v>1832</v>
      </c>
      <c r="E76" s="84">
        <v>100000</v>
      </c>
      <c r="F76" s="84">
        <v>50000</v>
      </c>
      <c r="G76" s="84">
        <v>0</v>
      </c>
      <c r="H76" s="84">
        <v>50000</v>
      </c>
      <c r="M76" s="83"/>
      <c r="N76" s="83"/>
      <c r="O76" s="83"/>
    </row>
    <row r="77" spans="1:15" s="84" customFormat="1" x14ac:dyDescent="0.25">
      <c r="A77" s="83"/>
      <c r="B77" s="100" t="s">
        <v>1906</v>
      </c>
      <c r="H77" s="84">
        <v>50000</v>
      </c>
      <c r="M77" s="83"/>
      <c r="N77" s="83"/>
      <c r="O77" s="83"/>
    </row>
    <row r="78" spans="1:15" s="84" customFormat="1" x14ac:dyDescent="0.25">
      <c r="A78" s="83"/>
      <c r="B78" s="100" t="s">
        <v>1907</v>
      </c>
      <c r="I78" s="84">
        <v>50000</v>
      </c>
      <c r="M78" s="83"/>
      <c r="N78" s="83"/>
      <c r="O78" s="83"/>
    </row>
    <row r="79" spans="1:15" s="84" customFormat="1" x14ac:dyDescent="0.25">
      <c r="A79" s="83"/>
      <c r="B79" s="100" t="s">
        <v>1908</v>
      </c>
      <c r="K79" s="84">
        <v>100000</v>
      </c>
      <c r="M79" s="83"/>
      <c r="N79" s="83"/>
      <c r="O79" s="83"/>
    </row>
    <row r="80" spans="1:15" s="84" customFormat="1" x14ac:dyDescent="0.25">
      <c r="A80" s="83" t="s">
        <v>1063</v>
      </c>
      <c r="B80" s="84" t="s">
        <v>1038</v>
      </c>
      <c r="D80" s="84">
        <v>69652.14</v>
      </c>
      <c r="E80" s="84">
        <v>17833.330000000002</v>
      </c>
      <c r="F80" s="84">
        <v>17833.330000000002</v>
      </c>
      <c r="G80" s="84">
        <v>35759.33</v>
      </c>
      <c r="M80" s="83"/>
      <c r="N80" s="83"/>
      <c r="O80" s="83"/>
    </row>
    <row r="81" spans="1:15" s="84" customFormat="1" x14ac:dyDescent="0.25">
      <c r="A81" s="83"/>
      <c r="B81" s="147" t="s">
        <v>1062</v>
      </c>
      <c r="M81" s="83"/>
      <c r="N81" s="83"/>
      <c r="O81" s="83"/>
    </row>
    <row r="82" spans="1:15" s="84" customFormat="1" x14ac:dyDescent="0.25">
      <c r="A82" s="83"/>
      <c r="B82" s="104" t="s">
        <v>1061</v>
      </c>
      <c r="F82" s="84">
        <v>17926</v>
      </c>
      <c r="M82" s="83"/>
      <c r="N82" s="83"/>
      <c r="O82" s="83"/>
    </row>
    <row r="83" spans="1:15" s="84" customFormat="1" x14ac:dyDescent="0.25">
      <c r="A83" s="83"/>
      <c r="B83" s="104" t="s">
        <v>1060</v>
      </c>
      <c r="M83" s="83"/>
      <c r="N83" s="83"/>
      <c r="O83" s="83"/>
    </row>
    <row r="84" spans="1:15" s="84" customFormat="1" x14ac:dyDescent="0.25">
      <c r="A84" s="83"/>
      <c r="B84" s="104" t="s">
        <v>1059</v>
      </c>
      <c r="M84" s="83"/>
      <c r="N84" s="83"/>
      <c r="O84" s="83"/>
    </row>
    <row r="85" spans="1:15" s="84" customFormat="1" x14ac:dyDescent="0.25">
      <c r="A85" s="83"/>
      <c r="B85" s="147" t="s">
        <v>1058</v>
      </c>
      <c r="M85" s="83"/>
      <c r="N85" s="83"/>
      <c r="O85" s="83"/>
    </row>
    <row r="86" spans="1:15" x14ac:dyDescent="0.25">
      <c r="B86" s="104" t="s">
        <v>1057</v>
      </c>
      <c r="C86" s="84"/>
      <c r="H86" s="84"/>
      <c r="I86" s="84"/>
      <c r="J86" s="84"/>
      <c r="K86" s="84"/>
      <c r="L86" s="84"/>
    </row>
    <row r="87" spans="1:15" x14ac:dyDescent="0.25">
      <c r="B87" s="104" t="s">
        <v>1056</v>
      </c>
      <c r="C87" s="84"/>
      <c r="H87" s="84"/>
      <c r="I87" s="84"/>
      <c r="J87" s="84"/>
      <c r="K87" s="84"/>
      <c r="L87" s="84"/>
    </row>
    <row r="88" spans="1:15" x14ac:dyDescent="0.25">
      <c r="B88" s="104" t="s">
        <v>1055</v>
      </c>
      <c r="C88" s="84"/>
      <c r="H88" s="84"/>
      <c r="I88" s="84"/>
      <c r="J88" s="84"/>
      <c r="K88" s="84"/>
      <c r="L88" s="84"/>
    </row>
    <row r="89" spans="1:15" x14ac:dyDescent="0.25">
      <c r="B89" s="104" t="s">
        <v>1054</v>
      </c>
      <c r="C89" s="84"/>
      <c r="H89" s="84"/>
      <c r="I89" s="84"/>
      <c r="J89" s="84"/>
      <c r="K89" s="84"/>
      <c r="L89" s="84"/>
    </row>
    <row r="90" spans="1:15" x14ac:dyDescent="0.25">
      <c r="B90" s="104" t="s">
        <v>1053</v>
      </c>
      <c r="C90" s="84"/>
      <c r="H90" s="84"/>
      <c r="I90" s="84"/>
      <c r="J90" s="84"/>
      <c r="K90" s="84"/>
      <c r="L90" s="84"/>
    </row>
    <row r="91" spans="1:15" x14ac:dyDescent="0.25">
      <c r="B91" s="104" t="s">
        <v>1052</v>
      </c>
      <c r="C91" s="84"/>
      <c r="H91" s="84"/>
      <c r="I91" s="84"/>
      <c r="J91" s="84"/>
      <c r="K91" s="84"/>
      <c r="L91" s="84"/>
    </row>
    <row r="92" spans="1:15" ht="15.75" thickBot="1" x14ac:dyDescent="0.3">
      <c r="A92" s="95" t="s">
        <v>907</v>
      </c>
      <c r="B92" s="96" t="s">
        <v>0</v>
      </c>
      <c r="C92" s="97">
        <v>7614.58</v>
      </c>
      <c r="D92" s="97">
        <v>77386.55</v>
      </c>
      <c r="E92" s="97">
        <v>187000</v>
      </c>
      <c r="F92" s="97">
        <v>111333.33</v>
      </c>
      <c r="G92" s="97">
        <v>64178.34</v>
      </c>
      <c r="H92" s="97">
        <v>143500</v>
      </c>
      <c r="I92" s="97">
        <v>50000</v>
      </c>
      <c r="J92" s="97">
        <v>0</v>
      </c>
      <c r="K92" s="97">
        <v>100000</v>
      </c>
      <c r="L92" s="97">
        <v>0</v>
      </c>
    </row>
    <row r="93" spans="1:15" ht="15.75" thickTop="1" x14ac:dyDescent="0.25">
      <c r="D93" s="83"/>
      <c r="E93" s="83"/>
      <c r="F93" s="83"/>
      <c r="G93" s="83"/>
    </row>
    <row r="94" spans="1:15" x14ac:dyDescent="0.25">
      <c r="A94" s="82" t="s">
        <v>1123</v>
      </c>
      <c r="D94" s="83"/>
      <c r="E94" s="83"/>
      <c r="F94" s="83"/>
      <c r="G94" s="83"/>
      <c r="H94" s="84"/>
      <c r="I94" s="84"/>
      <c r="J94" s="84"/>
      <c r="K94" s="84"/>
      <c r="L94" s="84"/>
    </row>
    <row r="95" spans="1:15" x14ac:dyDescent="0.25">
      <c r="A95" s="83" t="s">
        <v>1909</v>
      </c>
      <c r="B95" s="83" t="s">
        <v>1910</v>
      </c>
      <c r="D95" s="83"/>
      <c r="E95" s="83"/>
      <c r="F95" s="83"/>
      <c r="G95" s="83"/>
      <c r="H95" s="84">
        <v>59000</v>
      </c>
      <c r="I95" s="84">
        <v>30000</v>
      </c>
      <c r="J95" s="84">
        <v>220000</v>
      </c>
      <c r="K95" s="84">
        <v>0</v>
      </c>
      <c r="L95" s="84">
        <v>0</v>
      </c>
    </row>
    <row r="96" spans="1:15" x14ac:dyDescent="0.25">
      <c r="B96" s="100" t="s">
        <v>1911</v>
      </c>
      <c r="D96" s="83"/>
      <c r="E96" s="83"/>
      <c r="F96" s="83"/>
      <c r="G96" s="83"/>
      <c r="H96" s="84">
        <v>59000</v>
      </c>
      <c r="I96" s="84"/>
      <c r="J96" s="84"/>
      <c r="K96" s="84"/>
      <c r="L96" s="84"/>
    </row>
    <row r="97" spans="1:12" x14ac:dyDescent="0.25">
      <c r="B97" s="100" t="s">
        <v>1499</v>
      </c>
      <c r="D97" s="83"/>
      <c r="E97" s="83"/>
      <c r="F97" s="83"/>
      <c r="G97" s="83"/>
      <c r="H97" s="84"/>
      <c r="I97" s="84">
        <v>30000</v>
      </c>
      <c r="J97" s="84"/>
      <c r="K97" s="84"/>
      <c r="L97" s="84"/>
    </row>
    <row r="98" spans="1:12" x14ac:dyDescent="0.25">
      <c r="B98" s="100" t="s">
        <v>1912</v>
      </c>
      <c r="D98" s="83"/>
      <c r="E98" s="83"/>
      <c r="F98" s="83"/>
      <c r="G98" s="83"/>
      <c r="H98" s="84"/>
      <c r="I98" s="84"/>
      <c r="J98" s="84">
        <v>220000</v>
      </c>
      <c r="K98" s="84"/>
      <c r="L98" s="84"/>
    </row>
    <row r="99" spans="1:12" x14ac:dyDescent="0.25">
      <c r="A99" s="83" t="s">
        <v>1913</v>
      </c>
      <c r="B99" s="83" t="s">
        <v>1914</v>
      </c>
      <c r="D99" s="83"/>
      <c r="E99" s="83"/>
      <c r="F99" s="83"/>
      <c r="G99" s="83"/>
      <c r="H99" s="84">
        <v>2600</v>
      </c>
      <c r="I99" s="84">
        <v>2600</v>
      </c>
      <c r="J99" s="84">
        <v>2600</v>
      </c>
      <c r="K99" s="84">
        <v>2600</v>
      </c>
      <c r="L99" s="84">
        <v>2600</v>
      </c>
    </row>
    <row r="100" spans="1:12" x14ac:dyDescent="0.25">
      <c r="B100" s="100" t="s">
        <v>1915</v>
      </c>
      <c r="D100" s="83"/>
      <c r="E100" s="83"/>
      <c r="F100" s="83"/>
      <c r="G100" s="83"/>
      <c r="H100" s="84">
        <v>2600</v>
      </c>
      <c r="I100" s="84">
        <v>2600</v>
      </c>
      <c r="J100" s="84">
        <v>2600</v>
      </c>
      <c r="K100" s="84">
        <v>2600</v>
      </c>
      <c r="L100" s="84">
        <v>2600</v>
      </c>
    </row>
    <row r="101" spans="1:12" x14ac:dyDescent="0.25">
      <c r="B101" s="100"/>
      <c r="D101" s="83"/>
      <c r="E101" s="83"/>
      <c r="F101" s="83"/>
      <c r="G101" s="83"/>
      <c r="H101" s="84"/>
      <c r="I101" s="84"/>
      <c r="J101" s="84"/>
      <c r="K101" s="84"/>
      <c r="L101" s="84"/>
    </row>
    <row r="102" spans="1:12" ht="15.75" thickBot="1" x14ac:dyDescent="0.3">
      <c r="A102" s="95" t="s">
        <v>1916</v>
      </c>
      <c r="B102" s="95"/>
      <c r="C102" s="95"/>
      <c r="D102" s="95"/>
      <c r="E102" s="95"/>
      <c r="F102" s="95"/>
      <c r="G102" s="95"/>
      <c r="H102" s="148">
        <v>61600</v>
      </c>
      <c r="I102" s="148">
        <v>32600</v>
      </c>
      <c r="J102" s="148">
        <v>222600</v>
      </c>
      <c r="K102" s="148">
        <v>2600</v>
      </c>
      <c r="L102" s="148">
        <v>2600</v>
      </c>
    </row>
    <row r="103" spans="1:12" ht="15.75" thickTop="1" x14ac:dyDescent="0.25">
      <c r="C103" s="84"/>
      <c r="H103" s="84"/>
      <c r="I103" s="84"/>
      <c r="J103" s="84"/>
      <c r="K103" s="84"/>
      <c r="L103" s="84"/>
    </row>
    <row r="104" spans="1:12" x14ac:dyDescent="0.25">
      <c r="A104" s="82" t="s">
        <v>192</v>
      </c>
      <c r="C104" s="84"/>
      <c r="H104" s="84"/>
      <c r="I104" s="84"/>
      <c r="J104" s="84"/>
      <c r="K104" s="84"/>
      <c r="L104" s="84"/>
    </row>
    <row r="105" spans="1:12" x14ac:dyDescent="0.25">
      <c r="A105" s="83" t="s">
        <v>1051</v>
      </c>
      <c r="B105" s="83" t="s">
        <v>1050</v>
      </c>
      <c r="C105" s="84">
        <v>0</v>
      </c>
      <c r="D105" s="84">
        <v>18854.21</v>
      </c>
      <c r="E105" s="84">
        <v>50530.44000000001</v>
      </c>
      <c r="F105" s="84">
        <v>50530.44000000001</v>
      </c>
      <c r="G105" s="84">
        <v>37644.35</v>
      </c>
      <c r="H105" s="84">
        <v>50530.44000000001</v>
      </c>
      <c r="I105" s="84">
        <v>50530.44000000001</v>
      </c>
      <c r="J105" s="84">
        <v>50530.44000000001</v>
      </c>
      <c r="K105" s="84">
        <v>50530.44000000001</v>
      </c>
      <c r="L105" s="84">
        <v>58110</v>
      </c>
    </row>
    <row r="106" spans="1:12" x14ac:dyDescent="0.25">
      <c r="B106" s="104" t="s">
        <v>1045</v>
      </c>
      <c r="C106" s="84"/>
      <c r="E106" s="149">
        <v>40929.656400000007</v>
      </c>
      <c r="F106" s="149">
        <v>40929.656400000007</v>
      </c>
      <c r="G106" s="149"/>
      <c r="H106" s="149">
        <v>40929.656400000007</v>
      </c>
      <c r="I106" s="149">
        <v>40929.656400000007</v>
      </c>
      <c r="J106" s="149">
        <v>40929.656400000007</v>
      </c>
      <c r="K106" s="149">
        <v>40929.656400000007</v>
      </c>
      <c r="L106" s="149">
        <v>47127.21</v>
      </c>
    </row>
    <row r="107" spans="1:12" x14ac:dyDescent="0.25">
      <c r="B107" s="104" t="s">
        <v>1049</v>
      </c>
      <c r="C107" s="84"/>
      <c r="E107" s="149">
        <v>9600.7836000000007</v>
      </c>
      <c r="F107" s="149">
        <v>9600.7836000000007</v>
      </c>
      <c r="G107" s="149"/>
      <c r="H107" s="149">
        <v>9600.7836000000007</v>
      </c>
      <c r="I107" s="149">
        <v>9600.7836000000007</v>
      </c>
      <c r="J107" s="149">
        <v>9600.7836000000007</v>
      </c>
      <c r="K107" s="149">
        <v>9600.7836000000007</v>
      </c>
      <c r="L107" s="149">
        <v>10982.79</v>
      </c>
    </row>
    <row r="108" spans="1:12" x14ac:dyDescent="0.25">
      <c r="C108" s="84"/>
      <c r="H108" s="84"/>
      <c r="I108" s="84"/>
      <c r="J108" s="84"/>
      <c r="K108" s="84"/>
      <c r="L108" s="84"/>
    </row>
    <row r="109" spans="1:12" x14ac:dyDescent="0.25">
      <c r="A109" s="83" t="s">
        <v>1039</v>
      </c>
      <c r="B109" s="83" t="s">
        <v>1038</v>
      </c>
      <c r="C109" s="84"/>
      <c r="E109" s="84">
        <v>30204</v>
      </c>
      <c r="F109" s="84">
        <v>30204</v>
      </c>
      <c r="G109" s="84">
        <v>30204</v>
      </c>
      <c r="H109" s="84"/>
      <c r="I109" s="84"/>
      <c r="J109" s="84"/>
      <c r="K109" s="84"/>
      <c r="L109" s="84"/>
    </row>
    <row r="110" spans="1:12" x14ac:dyDescent="0.25">
      <c r="B110" s="147" t="s">
        <v>1037</v>
      </c>
      <c r="C110" s="84"/>
      <c r="H110" s="84"/>
      <c r="I110" s="84"/>
      <c r="J110" s="84"/>
      <c r="K110" s="84"/>
      <c r="L110" s="84"/>
    </row>
    <row r="111" spans="1:12" x14ac:dyDescent="0.25">
      <c r="B111" s="104" t="s">
        <v>1036</v>
      </c>
      <c r="C111" s="84"/>
      <c r="H111" s="84"/>
      <c r="I111" s="84"/>
      <c r="J111" s="84"/>
      <c r="K111" s="84"/>
      <c r="L111" s="84"/>
    </row>
    <row r="112" spans="1:12" x14ac:dyDescent="0.25">
      <c r="B112" s="104" t="s">
        <v>1035</v>
      </c>
      <c r="C112" s="84"/>
      <c r="H112" s="84"/>
      <c r="I112" s="84"/>
      <c r="J112" s="84"/>
      <c r="K112" s="84"/>
      <c r="L112" s="84"/>
    </row>
    <row r="113" spans="1:15" x14ac:dyDescent="0.25">
      <c r="B113" s="104" t="s">
        <v>1034</v>
      </c>
      <c r="C113" s="84"/>
      <c r="H113" s="84"/>
      <c r="I113" s="84"/>
      <c r="J113" s="84"/>
      <c r="K113" s="84"/>
      <c r="L113" s="84"/>
    </row>
    <row r="114" spans="1:15" s="84" customFormat="1" x14ac:dyDescent="0.25">
      <c r="A114" s="83"/>
      <c r="B114" s="147" t="s">
        <v>1033</v>
      </c>
      <c r="M114" s="83"/>
      <c r="N114" s="83"/>
      <c r="O114" s="83"/>
    </row>
    <row r="115" spans="1:15" s="84" customFormat="1" x14ac:dyDescent="0.25">
      <c r="A115" s="83"/>
      <c r="B115" s="104" t="s">
        <v>1032</v>
      </c>
      <c r="M115" s="83"/>
      <c r="N115" s="83"/>
      <c r="O115" s="83"/>
    </row>
    <row r="116" spans="1:15" x14ac:dyDescent="0.25">
      <c r="A116" s="83" t="s">
        <v>1048</v>
      </c>
      <c r="B116" s="83" t="s">
        <v>1047</v>
      </c>
      <c r="C116" s="84"/>
      <c r="F116" s="84">
        <v>360137</v>
      </c>
      <c r="G116" s="84">
        <v>195016.25</v>
      </c>
      <c r="H116" s="84">
        <v>150500</v>
      </c>
      <c r="I116" s="84">
        <v>0</v>
      </c>
      <c r="J116" s="84">
        <v>140000</v>
      </c>
      <c r="K116" s="84">
        <v>0</v>
      </c>
      <c r="L116" s="84">
        <v>0</v>
      </c>
    </row>
    <row r="117" spans="1:15" x14ac:dyDescent="0.25">
      <c r="B117" s="83" t="s">
        <v>1046</v>
      </c>
      <c r="C117" s="84"/>
      <c r="E117" s="84">
        <v>148298.83199999999</v>
      </c>
      <c r="H117" s="84"/>
      <c r="I117" s="84"/>
      <c r="J117" s="84"/>
      <c r="K117" s="84"/>
      <c r="L117" s="84"/>
    </row>
    <row r="118" spans="1:15" x14ac:dyDescent="0.25">
      <c r="B118" s="104" t="s">
        <v>1045</v>
      </c>
      <c r="C118" s="84"/>
      <c r="E118" s="149">
        <v>120000</v>
      </c>
      <c r="F118" s="149"/>
      <c r="G118" s="149"/>
      <c r="H118" s="149"/>
      <c r="I118" s="149"/>
      <c r="J118" s="149"/>
      <c r="K118" s="149"/>
      <c r="L118" s="149"/>
    </row>
    <row r="119" spans="1:15" x14ac:dyDescent="0.25">
      <c r="B119" s="104" t="s">
        <v>1044</v>
      </c>
      <c r="C119" s="84"/>
      <c r="E119" s="149">
        <v>28298.832000000002</v>
      </c>
      <c r="F119" s="149"/>
      <c r="G119" s="149"/>
      <c r="H119" s="149"/>
      <c r="I119" s="149"/>
      <c r="J119" s="149"/>
      <c r="K119" s="149"/>
      <c r="L119" s="149"/>
    </row>
    <row r="120" spans="1:15" x14ac:dyDescent="0.25">
      <c r="B120" s="83" t="s">
        <v>1046</v>
      </c>
      <c r="C120" s="84"/>
      <c r="E120" s="84">
        <v>10500</v>
      </c>
      <c r="F120" s="84">
        <v>0</v>
      </c>
      <c r="H120" s="84">
        <v>0</v>
      </c>
      <c r="I120" s="84">
        <v>0</v>
      </c>
      <c r="J120" s="84">
        <v>0</v>
      </c>
      <c r="K120" s="84">
        <v>0</v>
      </c>
      <c r="L120" s="84">
        <v>0</v>
      </c>
    </row>
    <row r="121" spans="1:15" x14ac:dyDescent="0.25">
      <c r="B121" s="83" t="s">
        <v>1043</v>
      </c>
      <c r="C121" s="84"/>
      <c r="H121" s="84">
        <v>10500</v>
      </c>
      <c r="I121" s="84"/>
      <c r="J121" s="84"/>
      <c r="K121" s="84"/>
      <c r="L121" s="84"/>
    </row>
    <row r="122" spans="1:15" x14ac:dyDescent="0.25">
      <c r="B122" s="83" t="s">
        <v>1042</v>
      </c>
      <c r="C122" s="84"/>
      <c r="H122" s="84">
        <v>0</v>
      </c>
      <c r="I122" s="84"/>
      <c r="J122" s="84"/>
      <c r="K122" s="84"/>
      <c r="L122" s="84"/>
    </row>
    <row r="123" spans="1:15" x14ac:dyDescent="0.25">
      <c r="B123" s="83" t="s">
        <v>1917</v>
      </c>
      <c r="C123" s="84"/>
      <c r="H123" s="84">
        <v>140000</v>
      </c>
      <c r="I123" s="84"/>
      <c r="J123" s="84"/>
      <c r="K123" s="84"/>
      <c r="L123" s="84"/>
    </row>
    <row r="124" spans="1:15" x14ac:dyDescent="0.25">
      <c r="B124" s="83" t="s">
        <v>1918</v>
      </c>
      <c r="C124" s="84"/>
      <c r="H124" s="84"/>
      <c r="I124" s="84"/>
      <c r="J124" s="84">
        <v>140000</v>
      </c>
      <c r="K124" s="84"/>
      <c r="L124" s="84"/>
    </row>
    <row r="125" spans="1:15" x14ac:dyDescent="0.25">
      <c r="B125" s="83" t="s">
        <v>1919</v>
      </c>
      <c r="C125" s="84"/>
      <c r="H125" s="84"/>
      <c r="I125" s="84"/>
      <c r="J125" s="84"/>
      <c r="K125" s="84"/>
      <c r="L125" s="84"/>
    </row>
    <row r="126" spans="1:15" x14ac:dyDescent="0.25">
      <c r="C126" s="84"/>
      <c r="H126" s="84"/>
      <c r="I126" s="84"/>
      <c r="J126" s="84"/>
      <c r="K126" s="84"/>
      <c r="L126" s="84"/>
    </row>
    <row r="127" spans="1:15" x14ac:dyDescent="0.25">
      <c r="A127" s="83" t="s">
        <v>1041</v>
      </c>
      <c r="B127" s="83" t="s">
        <v>1040</v>
      </c>
      <c r="C127" s="84">
        <v>0</v>
      </c>
      <c r="D127" s="84">
        <v>0</v>
      </c>
      <c r="H127" s="84"/>
      <c r="I127" s="84"/>
      <c r="J127" s="84"/>
      <c r="K127" s="84"/>
      <c r="L127" s="84"/>
    </row>
    <row r="128" spans="1:15" s="84" customFormat="1" ht="15.75" thickBot="1" x14ac:dyDescent="0.3">
      <c r="A128" s="95" t="s">
        <v>1031</v>
      </c>
      <c r="B128" s="96" t="s">
        <v>0</v>
      </c>
      <c r="C128" s="97">
        <v>0</v>
      </c>
      <c r="D128" s="97">
        <v>18854.21</v>
      </c>
      <c r="E128" s="97">
        <v>209329.272</v>
      </c>
      <c r="F128" s="97">
        <v>440871.44</v>
      </c>
      <c r="G128" s="97">
        <v>37644.35</v>
      </c>
      <c r="H128" s="97">
        <v>201030.44</v>
      </c>
      <c r="I128" s="97">
        <v>50530.44000000001</v>
      </c>
      <c r="J128" s="97">
        <v>190530.44</v>
      </c>
      <c r="K128" s="97">
        <v>50530.44000000001</v>
      </c>
      <c r="L128" s="97">
        <v>58110</v>
      </c>
      <c r="M128" s="83"/>
      <c r="N128" s="83"/>
      <c r="O128" s="83"/>
    </row>
    <row r="129" spans="1:15" s="84" customFormat="1" ht="15.75" thickTop="1" x14ac:dyDescent="0.25">
      <c r="A129" s="83"/>
      <c r="B129" s="83"/>
      <c r="M129" s="83"/>
      <c r="N129" s="83"/>
      <c r="O129" s="83"/>
    </row>
    <row r="130" spans="1:15" s="84" customFormat="1" x14ac:dyDescent="0.25">
      <c r="A130" s="82" t="s">
        <v>415</v>
      </c>
      <c r="B130" s="83"/>
      <c r="M130" s="83"/>
      <c r="N130" s="83"/>
      <c r="O130" s="83"/>
    </row>
    <row r="131" spans="1:15" s="84" customFormat="1" x14ac:dyDescent="0.25">
      <c r="A131" s="83" t="s">
        <v>1030</v>
      </c>
      <c r="B131" s="83" t="s">
        <v>190</v>
      </c>
      <c r="C131" s="84">
        <v>0</v>
      </c>
      <c r="D131" s="84">
        <v>0</v>
      </c>
      <c r="E131" s="84">
        <v>0</v>
      </c>
      <c r="F131" s="84">
        <v>0</v>
      </c>
      <c r="G131" s="84">
        <v>0</v>
      </c>
      <c r="H131" s="84">
        <v>0</v>
      </c>
      <c r="I131" s="84">
        <v>0</v>
      </c>
      <c r="J131" s="84">
        <v>0</v>
      </c>
      <c r="K131" s="84">
        <v>0</v>
      </c>
      <c r="L131" s="84">
        <v>0</v>
      </c>
      <c r="M131" s="83"/>
      <c r="N131" s="83"/>
      <c r="O131" s="83"/>
    </row>
    <row r="132" spans="1:15" s="84" customFormat="1" x14ac:dyDescent="0.25">
      <c r="A132" s="83" t="s">
        <v>1029</v>
      </c>
      <c r="B132" s="83" t="s">
        <v>1028</v>
      </c>
      <c r="C132" s="84">
        <v>0</v>
      </c>
      <c r="D132" s="84">
        <v>0</v>
      </c>
      <c r="E132" s="84">
        <v>0</v>
      </c>
      <c r="F132" s="84">
        <v>0</v>
      </c>
      <c r="G132" s="84">
        <v>0</v>
      </c>
      <c r="H132" s="84">
        <v>0</v>
      </c>
      <c r="I132" s="84">
        <v>0</v>
      </c>
      <c r="J132" s="84">
        <v>0</v>
      </c>
      <c r="K132" s="84">
        <v>0</v>
      </c>
      <c r="L132" s="84">
        <v>0</v>
      </c>
      <c r="M132" s="83"/>
      <c r="N132" s="83"/>
      <c r="O132" s="83"/>
    </row>
    <row r="133" spans="1:15" s="84" customFormat="1" ht="15.75" thickBot="1" x14ac:dyDescent="0.3">
      <c r="A133" s="95" t="s">
        <v>1027</v>
      </c>
      <c r="B133" s="96" t="s">
        <v>0</v>
      </c>
      <c r="C133" s="97">
        <v>0</v>
      </c>
      <c r="D133" s="97">
        <v>0</v>
      </c>
      <c r="E133" s="97">
        <v>0</v>
      </c>
      <c r="F133" s="97">
        <v>0</v>
      </c>
      <c r="G133" s="97">
        <v>0</v>
      </c>
      <c r="H133" s="97">
        <v>0</v>
      </c>
      <c r="I133" s="97">
        <v>0</v>
      </c>
      <c r="J133" s="97">
        <v>0</v>
      </c>
      <c r="K133" s="97">
        <v>0</v>
      </c>
      <c r="L133" s="97">
        <v>0</v>
      </c>
      <c r="M133" s="83"/>
      <c r="N133" s="83"/>
      <c r="O133" s="83"/>
    </row>
    <row r="134" spans="1:15" s="84" customFormat="1" ht="15.75" thickTop="1" x14ac:dyDescent="0.25">
      <c r="A134" s="83"/>
      <c r="B134" s="83"/>
      <c r="M134" s="83"/>
      <c r="N134" s="83"/>
      <c r="O134" s="83"/>
    </row>
    <row r="135" spans="1:15" s="84" customFormat="1" x14ac:dyDescent="0.25">
      <c r="A135" s="82" t="s">
        <v>830</v>
      </c>
      <c r="B135" s="83"/>
      <c r="M135" s="83"/>
      <c r="N135" s="83"/>
      <c r="O135" s="83"/>
    </row>
    <row r="136" spans="1:15" s="84" customFormat="1" x14ac:dyDescent="0.25">
      <c r="A136" s="83" t="s">
        <v>1026</v>
      </c>
      <c r="B136" s="83" t="s">
        <v>190</v>
      </c>
      <c r="C136" s="84">
        <v>300000</v>
      </c>
      <c r="D136" s="84">
        <v>0</v>
      </c>
      <c r="M136" s="83"/>
      <c r="N136" s="83"/>
      <c r="O136" s="83"/>
    </row>
    <row r="137" spans="1:15" s="84" customFormat="1" ht="15.75" thickBot="1" x14ac:dyDescent="0.3">
      <c r="A137" s="95" t="s">
        <v>827</v>
      </c>
      <c r="B137" s="96" t="s">
        <v>0</v>
      </c>
      <c r="C137" s="97">
        <v>300000</v>
      </c>
      <c r="D137" s="97">
        <v>0</v>
      </c>
      <c r="E137" s="97"/>
      <c r="F137" s="97"/>
      <c r="G137" s="97"/>
      <c r="H137" s="97"/>
      <c r="I137" s="97"/>
      <c r="J137" s="97"/>
      <c r="K137" s="97"/>
      <c r="L137" s="97"/>
      <c r="M137" s="83"/>
      <c r="N137" s="83"/>
      <c r="O137" s="83"/>
    </row>
    <row r="138" spans="1:15" s="84" customFormat="1" ht="15.75" thickTop="1" x14ac:dyDescent="0.25">
      <c r="A138" s="83"/>
      <c r="B138" s="83"/>
      <c r="M138" s="83"/>
      <c r="N138" s="83"/>
      <c r="O138" s="83"/>
    </row>
    <row r="139" spans="1:15" s="84" customFormat="1" x14ac:dyDescent="0.25">
      <c r="A139" s="82" t="s">
        <v>253</v>
      </c>
      <c r="B139" s="83"/>
      <c r="M139" s="83"/>
      <c r="N139" s="83"/>
      <c r="O139" s="83"/>
    </row>
    <row r="140" spans="1:15" s="84" customFormat="1" x14ac:dyDescent="0.25">
      <c r="A140" s="83" t="s">
        <v>1025</v>
      </c>
      <c r="B140" s="83" t="s">
        <v>190</v>
      </c>
      <c r="C140" s="84">
        <v>0</v>
      </c>
      <c r="D140" s="84">
        <v>0</v>
      </c>
      <c r="E140" s="84">
        <v>56000</v>
      </c>
      <c r="F140" s="84">
        <v>56000</v>
      </c>
      <c r="G140" s="142">
        <v>9770.6299999999992</v>
      </c>
      <c r="H140" s="84">
        <v>0</v>
      </c>
      <c r="I140" s="84">
        <v>0</v>
      </c>
      <c r="J140" s="84">
        <v>0</v>
      </c>
      <c r="K140" s="84">
        <v>0</v>
      </c>
      <c r="L140" s="84">
        <v>0</v>
      </c>
      <c r="M140" s="83"/>
      <c r="N140" s="83"/>
      <c r="O140" s="83"/>
    </row>
    <row r="141" spans="1:15" s="84" customFormat="1" x14ac:dyDescent="0.25">
      <c r="A141" s="83"/>
      <c r="B141" s="150" t="s">
        <v>1024</v>
      </c>
      <c r="E141" s="149">
        <v>5000</v>
      </c>
      <c r="F141" s="84">
        <v>5000</v>
      </c>
      <c r="G141" s="149"/>
      <c r="H141" s="149"/>
      <c r="I141" s="149"/>
      <c r="J141" s="149"/>
      <c r="K141" s="149"/>
      <c r="L141" s="149"/>
      <c r="M141" s="83"/>
      <c r="N141" s="83"/>
      <c r="O141" s="83"/>
    </row>
    <row r="142" spans="1:15" s="84" customFormat="1" x14ac:dyDescent="0.25">
      <c r="A142" s="83"/>
      <c r="B142" s="150" t="s">
        <v>1023</v>
      </c>
      <c r="E142" s="149">
        <v>18000</v>
      </c>
      <c r="F142" s="84">
        <v>18000</v>
      </c>
      <c r="G142" s="151"/>
      <c r="H142" s="149"/>
      <c r="I142" s="149"/>
      <c r="J142" s="149"/>
      <c r="K142" s="149"/>
      <c r="L142" s="149"/>
      <c r="M142" s="83"/>
      <c r="N142" s="83"/>
      <c r="O142" s="83"/>
    </row>
    <row r="143" spans="1:15" s="84" customFormat="1" x14ac:dyDescent="0.25">
      <c r="A143" s="83"/>
      <c r="B143" s="150" t="s">
        <v>1022</v>
      </c>
      <c r="E143" s="149">
        <v>33000</v>
      </c>
      <c r="F143" s="84">
        <v>33000</v>
      </c>
      <c r="G143" s="149"/>
      <c r="H143" s="149">
        <v>0</v>
      </c>
      <c r="I143" s="149">
        <v>0</v>
      </c>
      <c r="J143" s="149">
        <v>0</v>
      </c>
      <c r="K143" s="149">
        <v>0</v>
      </c>
      <c r="L143" s="149">
        <v>0</v>
      </c>
      <c r="M143" s="83"/>
      <c r="N143" s="83"/>
      <c r="O143" s="83"/>
    </row>
    <row r="144" spans="1:15" s="84" customFormat="1" x14ac:dyDescent="0.25">
      <c r="A144" s="83" t="s">
        <v>1853</v>
      </c>
      <c r="B144" s="152" t="s">
        <v>1851</v>
      </c>
      <c r="E144" s="84">
        <v>30000</v>
      </c>
      <c r="F144" s="84">
        <v>30000</v>
      </c>
      <c r="G144" s="84">
        <v>29525</v>
      </c>
      <c r="M144" s="83"/>
      <c r="N144" s="83"/>
      <c r="O144" s="83"/>
    </row>
    <row r="145" spans="1:15" s="84" customFormat="1" ht="15.75" thickBot="1" x14ac:dyDescent="0.3">
      <c r="A145" s="95" t="s">
        <v>284</v>
      </c>
      <c r="B145" s="96" t="s">
        <v>0</v>
      </c>
      <c r="C145" s="97">
        <v>0</v>
      </c>
      <c r="D145" s="97">
        <v>0</v>
      </c>
      <c r="E145" s="97">
        <v>86000</v>
      </c>
      <c r="F145" s="97">
        <v>86000</v>
      </c>
      <c r="G145" s="97">
        <v>39295.629999999997</v>
      </c>
      <c r="H145" s="97">
        <v>0</v>
      </c>
      <c r="I145" s="97">
        <v>0</v>
      </c>
      <c r="J145" s="97">
        <v>0</v>
      </c>
      <c r="K145" s="97">
        <v>0</v>
      </c>
      <c r="L145" s="97">
        <v>0</v>
      </c>
      <c r="M145" s="83"/>
      <c r="N145" s="83"/>
      <c r="O145" s="83"/>
    </row>
    <row r="146" spans="1:15" s="84" customFormat="1" ht="15.75" thickTop="1" x14ac:dyDescent="0.25">
      <c r="A146" s="83"/>
      <c r="B146" s="83"/>
      <c r="M146" s="83"/>
      <c r="N146" s="83"/>
      <c r="O146" s="83"/>
    </row>
    <row r="147" spans="1:15" s="84" customFormat="1" x14ac:dyDescent="0.25">
      <c r="A147" s="82" t="s">
        <v>450</v>
      </c>
      <c r="B147" s="83"/>
      <c r="M147" s="83"/>
      <c r="N147" s="83"/>
      <c r="O147" s="83"/>
    </row>
    <row r="148" spans="1:15" s="84" customFormat="1" x14ac:dyDescent="0.25">
      <c r="A148" s="83" t="s">
        <v>1021</v>
      </c>
      <c r="B148" s="83" t="s">
        <v>1885</v>
      </c>
      <c r="C148" s="84">
        <v>0</v>
      </c>
      <c r="D148" s="84">
        <v>0</v>
      </c>
      <c r="E148" s="84">
        <v>172000</v>
      </c>
      <c r="F148" s="84">
        <v>135000</v>
      </c>
      <c r="G148" s="84">
        <v>19439.8</v>
      </c>
      <c r="M148" s="83"/>
      <c r="N148" s="83"/>
      <c r="O148" s="83"/>
    </row>
    <row r="149" spans="1:15" s="84" customFormat="1" x14ac:dyDescent="0.25">
      <c r="A149" s="83"/>
      <c r="B149" s="104" t="s">
        <v>1886</v>
      </c>
      <c r="D149" s="84">
        <v>0</v>
      </c>
      <c r="E149" s="84">
        <v>12000</v>
      </c>
      <c r="F149" s="84">
        <v>0</v>
      </c>
      <c r="M149" s="83"/>
      <c r="N149" s="83"/>
      <c r="O149" s="83"/>
    </row>
    <row r="150" spans="1:15" s="84" customFormat="1" x14ac:dyDescent="0.25">
      <c r="A150" s="83"/>
      <c r="B150" s="104" t="s">
        <v>1020</v>
      </c>
      <c r="E150" s="84">
        <v>135000</v>
      </c>
      <c r="F150" s="84">
        <v>135000</v>
      </c>
      <c r="M150" s="83"/>
      <c r="N150" s="83"/>
      <c r="O150" s="83"/>
    </row>
    <row r="151" spans="1:15" s="84" customFormat="1" x14ac:dyDescent="0.25">
      <c r="A151" s="83"/>
      <c r="B151" s="104" t="s">
        <v>1019</v>
      </c>
      <c r="E151" s="84">
        <v>25000</v>
      </c>
      <c r="M151" s="83"/>
      <c r="N151" s="83"/>
      <c r="O151" s="83"/>
    </row>
    <row r="152" spans="1:15" s="84" customFormat="1" x14ac:dyDescent="0.25">
      <c r="A152" s="83" t="s">
        <v>1018</v>
      </c>
      <c r="B152" s="83" t="s">
        <v>190</v>
      </c>
      <c r="C152" s="84">
        <v>159252.51</v>
      </c>
      <c r="D152" s="84">
        <v>222452.05</v>
      </c>
      <c r="E152" s="84">
        <v>60829</v>
      </c>
      <c r="F152" s="84">
        <v>0</v>
      </c>
      <c r="G152" s="84">
        <v>2541.6</v>
      </c>
      <c r="H152" s="84">
        <v>101182.72</v>
      </c>
      <c r="I152" s="84">
        <v>101182.72</v>
      </c>
      <c r="J152" s="84">
        <v>101182.72</v>
      </c>
      <c r="K152" s="84">
        <v>101182.72</v>
      </c>
      <c r="L152" s="84">
        <v>101182.72</v>
      </c>
      <c r="M152" s="83"/>
      <c r="N152" s="83"/>
      <c r="O152" s="83"/>
    </row>
    <row r="153" spans="1:15" s="84" customFormat="1" x14ac:dyDescent="0.25">
      <c r="A153" s="83"/>
      <c r="B153" s="104" t="s">
        <v>1017</v>
      </c>
      <c r="C153" s="83"/>
      <c r="D153" s="83"/>
      <c r="H153" s="149"/>
      <c r="I153" s="149"/>
      <c r="J153" s="149"/>
      <c r="K153" s="149"/>
      <c r="L153" s="149"/>
      <c r="M153" s="83"/>
      <c r="N153" s="83"/>
      <c r="O153" s="83"/>
    </row>
    <row r="154" spans="1:15" s="84" customFormat="1" x14ac:dyDescent="0.25">
      <c r="A154" s="83"/>
      <c r="B154" s="104" t="s">
        <v>1016</v>
      </c>
      <c r="C154" s="83"/>
      <c r="D154" s="83"/>
      <c r="H154" s="149"/>
      <c r="I154" s="149"/>
      <c r="J154" s="149"/>
      <c r="K154" s="149"/>
      <c r="L154" s="149"/>
      <c r="M154" s="83"/>
      <c r="N154" s="83"/>
      <c r="O154" s="83"/>
    </row>
    <row r="155" spans="1:15" s="84" customFormat="1" x14ac:dyDescent="0.25">
      <c r="A155" s="83"/>
      <c r="B155" s="104" t="s">
        <v>1015</v>
      </c>
      <c r="C155" s="83"/>
      <c r="D155" s="83"/>
      <c r="H155" s="149"/>
      <c r="I155" s="149"/>
      <c r="J155" s="149"/>
      <c r="K155" s="149"/>
      <c r="L155" s="149"/>
      <c r="M155" s="83"/>
      <c r="N155" s="83"/>
      <c r="O155" s="83"/>
    </row>
    <row r="156" spans="1:15" s="84" customFormat="1" x14ac:dyDescent="0.25">
      <c r="A156" s="83"/>
      <c r="B156" s="104" t="s">
        <v>1014</v>
      </c>
      <c r="C156" s="83"/>
      <c r="D156" s="83"/>
      <c r="E156" s="84">
        <v>29198</v>
      </c>
      <c r="F156" s="84">
        <v>0</v>
      </c>
      <c r="H156" s="149">
        <v>21731.52</v>
      </c>
      <c r="I156" s="149">
        <v>21731.52</v>
      </c>
      <c r="J156" s="149">
        <v>21731.52</v>
      </c>
      <c r="K156" s="149">
        <v>21731.52</v>
      </c>
      <c r="L156" s="149">
        <v>21731.52</v>
      </c>
      <c r="M156" s="83"/>
      <c r="N156" s="83"/>
      <c r="O156" s="83"/>
    </row>
    <row r="157" spans="1:15" s="84" customFormat="1" x14ac:dyDescent="0.25">
      <c r="A157" s="83"/>
      <c r="B157" s="104" t="s">
        <v>1013</v>
      </c>
      <c r="C157" s="83"/>
      <c r="D157" s="83"/>
      <c r="E157" s="84">
        <v>31631</v>
      </c>
      <c r="F157" s="84">
        <v>0</v>
      </c>
      <c r="H157" s="149">
        <v>35788.199999999997</v>
      </c>
      <c r="I157" s="149">
        <v>35788.199999999997</v>
      </c>
      <c r="J157" s="149">
        <v>35788.199999999997</v>
      </c>
      <c r="K157" s="149">
        <v>35788.199999999997</v>
      </c>
      <c r="L157" s="149">
        <v>35788.199999999997</v>
      </c>
      <c r="M157" s="83"/>
      <c r="N157" s="83"/>
      <c r="O157" s="83"/>
    </row>
    <row r="158" spans="1:15" s="84" customFormat="1" x14ac:dyDescent="0.25">
      <c r="A158" s="83"/>
      <c r="B158" s="104" t="s">
        <v>1012</v>
      </c>
      <c r="C158" s="83"/>
      <c r="D158" s="83"/>
      <c r="H158" s="149">
        <v>43663</v>
      </c>
      <c r="I158" s="149">
        <v>43663</v>
      </c>
      <c r="J158" s="149">
        <v>43663</v>
      </c>
      <c r="K158" s="149">
        <v>43663</v>
      </c>
      <c r="L158" s="149">
        <v>43663</v>
      </c>
      <c r="M158" s="83"/>
      <c r="N158" s="83"/>
      <c r="O158" s="83"/>
    </row>
    <row r="159" spans="1:15" s="84" customFormat="1" x14ac:dyDescent="0.25">
      <c r="A159" s="83"/>
      <c r="B159" s="104"/>
      <c r="C159" s="83"/>
      <c r="D159" s="83"/>
      <c r="M159" s="83"/>
      <c r="N159" s="83"/>
      <c r="O159" s="83"/>
    </row>
    <row r="160" spans="1:15" s="84" customFormat="1" x14ac:dyDescent="0.25">
      <c r="A160" s="83" t="s">
        <v>1011</v>
      </c>
      <c r="B160" s="83" t="s">
        <v>575</v>
      </c>
      <c r="C160" s="84">
        <v>19900</v>
      </c>
      <c r="D160" s="84">
        <v>0</v>
      </c>
      <c r="E160" s="84">
        <v>230000</v>
      </c>
      <c r="F160" s="84">
        <v>584000</v>
      </c>
      <c r="G160" s="84">
        <v>2123.75</v>
      </c>
      <c r="M160" s="83"/>
      <c r="N160" s="83"/>
      <c r="O160" s="83"/>
    </row>
    <row r="161" spans="1:15" s="84" customFormat="1" x14ac:dyDescent="0.25">
      <c r="A161" s="83"/>
      <c r="B161" s="104" t="s">
        <v>1487</v>
      </c>
      <c r="C161" s="149"/>
      <c r="D161" s="149"/>
      <c r="E161" s="84">
        <v>230000</v>
      </c>
      <c r="F161" s="84">
        <v>580000</v>
      </c>
      <c r="M161" s="83"/>
      <c r="N161" s="83"/>
      <c r="O161" s="83"/>
    </row>
    <row r="162" spans="1:15" s="84" customFormat="1" ht="15.75" thickBot="1" x14ac:dyDescent="0.3">
      <c r="A162" s="95" t="s">
        <v>1010</v>
      </c>
      <c r="B162" s="96" t="s">
        <v>0</v>
      </c>
      <c r="C162" s="97">
        <v>179152.51</v>
      </c>
      <c r="D162" s="97">
        <v>222452.05</v>
      </c>
      <c r="E162" s="97">
        <v>462829</v>
      </c>
      <c r="F162" s="97">
        <v>719000</v>
      </c>
      <c r="G162" s="97">
        <v>24105.149999999998</v>
      </c>
      <c r="H162" s="97">
        <v>101182.72</v>
      </c>
      <c r="I162" s="97">
        <v>101182.72</v>
      </c>
      <c r="J162" s="97">
        <v>101182.72</v>
      </c>
      <c r="K162" s="97">
        <v>101182.72</v>
      </c>
      <c r="L162" s="97">
        <v>101182.72</v>
      </c>
      <c r="M162" s="83"/>
      <c r="N162" s="83"/>
      <c r="O162" s="83"/>
    </row>
    <row r="163" spans="1:15" s="84" customFormat="1" ht="15.75" thickTop="1" x14ac:dyDescent="0.25">
      <c r="A163" s="83"/>
      <c r="B163" s="83"/>
      <c r="M163" s="83"/>
      <c r="N163" s="83"/>
      <c r="O163" s="83"/>
    </row>
    <row r="164" spans="1:15" s="84" customFormat="1" x14ac:dyDescent="0.25">
      <c r="A164" s="82" t="s">
        <v>884</v>
      </c>
      <c r="B164" s="83"/>
      <c r="M164" s="83"/>
      <c r="N164" s="83"/>
      <c r="O164" s="83"/>
    </row>
    <row r="165" spans="1:15" s="84" customFormat="1" x14ac:dyDescent="0.25">
      <c r="A165" s="83" t="s">
        <v>1009</v>
      </c>
      <c r="B165" s="83" t="s">
        <v>1008</v>
      </c>
      <c r="C165" s="84">
        <v>393098.66</v>
      </c>
      <c r="D165" s="84">
        <v>740142.23</v>
      </c>
      <c r="E165" s="84">
        <v>464890.56</v>
      </c>
      <c r="F165" s="84">
        <v>1032410.31</v>
      </c>
      <c r="G165" s="84">
        <v>914756.98</v>
      </c>
      <c r="H165" s="84">
        <v>552578.80000000005</v>
      </c>
      <c r="I165" s="84">
        <v>1574980.5966666669</v>
      </c>
      <c r="J165" s="84">
        <v>1166159.4133333333</v>
      </c>
      <c r="K165" s="84">
        <v>1016889.49</v>
      </c>
      <c r="L165" s="84">
        <v>705000</v>
      </c>
      <c r="M165" s="83"/>
      <c r="N165" s="83"/>
      <c r="O165" s="83"/>
    </row>
    <row r="166" spans="1:15" s="84" customFormat="1" x14ac:dyDescent="0.25">
      <c r="A166" s="83"/>
      <c r="B166" s="104" t="s">
        <v>1007</v>
      </c>
      <c r="C166" s="83"/>
      <c r="D166" s="83"/>
      <c r="M166" s="83"/>
      <c r="N166" s="83"/>
      <c r="O166" s="83"/>
    </row>
    <row r="167" spans="1:15" s="84" customFormat="1" x14ac:dyDescent="0.25">
      <c r="A167" s="83"/>
      <c r="B167" s="104" t="s">
        <v>1006</v>
      </c>
      <c r="C167" s="83"/>
      <c r="D167" s="83"/>
      <c r="M167" s="83"/>
      <c r="N167" s="83"/>
      <c r="O167" s="83"/>
    </row>
    <row r="168" spans="1:15" s="84" customFormat="1" x14ac:dyDescent="0.25">
      <c r="A168" s="83"/>
      <c r="B168" s="104" t="s">
        <v>1005</v>
      </c>
      <c r="C168" s="83"/>
      <c r="D168" s="83"/>
      <c r="M168" s="83"/>
      <c r="N168" s="83"/>
      <c r="O168" s="83"/>
    </row>
    <row r="169" spans="1:15" s="84" customFormat="1" x14ac:dyDescent="0.25">
      <c r="A169" s="83"/>
      <c r="B169" s="104" t="s">
        <v>1004</v>
      </c>
      <c r="C169" s="83"/>
      <c r="D169" s="83"/>
      <c r="M169" s="83"/>
      <c r="N169" s="83"/>
      <c r="O169" s="83"/>
    </row>
    <row r="170" spans="1:15" s="84" customFormat="1" x14ac:dyDescent="0.25">
      <c r="A170" s="83"/>
      <c r="B170" s="104" t="s">
        <v>1003</v>
      </c>
      <c r="C170" s="83"/>
      <c r="D170" s="83"/>
      <c r="M170" s="83"/>
      <c r="N170" s="83"/>
      <c r="O170" s="83"/>
    </row>
    <row r="171" spans="1:15" s="84" customFormat="1" x14ac:dyDescent="0.25">
      <c r="A171" s="83"/>
      <c r="B171" s="153" t="s">
        <v>880</v>
      </c>
      <c r="C171" s="83"/>
      <c r="D171" s="83"/>
      <c r="M171" s="83"/>
      <c r="N171" s="83"/>
      <c r="O171" s="83"/>
    </row>
    <row r="172" spans="1:15" s="84" customFormat="1" x14ac:dyDescent="0.25">
      <c r="A172" s="83"/>
      <c r="B172" s="104" t="s">
        <v>879</v>
      </c>
      <c r="C172" s="83"/>
      <c r="D172" s="83"/>
      <c r="E172" s="84">
        <v>364045</v>
      </c>
      <c r="F172" s="84">
        <v>364045</v>
      </c>
      <c r="M172" s="83"/>
      <c r="N172" s="83"/>
      <c r="O172" s="83"/>
    </row>
    <row r="173" spans="1:15" s="84" customFormat="1" x14ac:dyDescent="0.25">
      <c r="A173" s="83"/>
      <c r="B173" s="104" t="s">
        <v>1836</v>
      </c>
      <c r="C173" s="83"/>
      <c r="D173" s="83"/>
      <c r="E173" s="84">
        <v>39245.56</v>
      </c>
      <c r="F173" s="84">
        <v>39245.56</v>
      </c>
      <c r="M173" s="83"/>
      <c r="N173" s="83"/>
      <c r="O173" s="83"/>
    </row>
    <row r="174" spans="1:15" s="84" customFormat="1" x14ac:dyDescent="0.25">
      <c r="A174" s="83"/>
      <c r="B174" s="104" t="s">
        <v>1837</v>
      </c>
      <c r="C174" s="83"/>
      <c r="D174" s="83"/>
      <c r="E174" s="84">
        <v>61600</v>
      </c>
      <c r="F174" s="84">
        <v>61600</v>
      </c>
      <c r="M174" s="83"/>
      <c r="N174" s="83"/>
      <c r="O174" s="83"/>
    </row>
    <row r="175" spans="1:15" s="84" customFormat="1" x14ac:dyDescent="0.25">
      <c r="A175" s="83"/>
      <c r="B175" s="104" t="s">
        <v>878</v>
      </c>
      <c r="C175" s="83"/>
      <c r="D175" s="83"/>
      <c r="F175" s="84">
        <v>567519.75</v>
      </c>
      <c r="M175" s="83"/>
      <c r="N175" s="83"/>
      <c r="O175" s="83"/>
    </row>
    <row r="176" spans="1:15" s="84" customFormat="1" x14ac:dyDescent="0.25">
      <c r="A176" s="83"/>
      <c r="B176" s="82" t="s">
        <v>875</v>
      </c>
      <c r="C176" s="83"/>
      <c r="D176" s="83"/>
      <c r="M176" s="83"/>
      <c r="N176" s="83"/>
      <c r="O176" s="83"/>
    </row>
    <row r="177" spans="1:15" s="84" customFormat="1" x14ac:dyDescent="0.25">
      <c r="A177" s="83"/>
      <c r="B177" s="100" t="s">
        <v>1897</v>
      </c>
      <c r="C177" s="83"/>
      <c r="D177" s="83"/>
      <c r="H177" s="84">
        <v>552578.80000000005</v>
      </c>
      <c r="M177" s="83"/>
      <c r="N177" s="83"/>
      <c r="O177" s="83"/>
    </row>
    <row r="178" spans="1:15" s="84" customFormat="1" x14ac:dyDescent="0.25">
      <c r="A178" s="83"/>
      <c r="B178" s="82" t="s">
        <v>1838</v>
      </c>
      <c r="C178" s="83"/>
      <c r="D178" s="83"/>
      <c r="M178" s="83"/>
      <c r="N178" s="83"/>
      <c r="O178" s="83"/>
    </row>
    <row r="179" spans="1:15" s="84" customFormat="1" x14ac:dyDescent="0.25">
      <c r="A179" s="83"/>
      <c r="B179" s="100" t="s">
        <v>1898</v>
      </c>
      <c r="C179" s="83"/>
      <c r="D179" s="83"/>
      <c r="I179" s="84">
        <v>592802.88333333342</v>
      </c>
      <c r="M179" s="83"/>
      <c r="N179" s="83"/>
      <c r="O179" s="83"/>
    </row>
    <row r="180" spans="1:15" s="84" customFormat="1" x14ac:dyDescent="0.25">
      <c r="A180" s="83"/>
      <c r="B180" s="100" t="s">
        <v>1899</v>
      </c>
      <c r="C180" s="83"/>
      <c r="D180" s="83"/>
      <c r="I180" s="84">
        <v>757524.78</v>
      </c>
      <c r="M180" s="83"/>
      <c r="N180" s="83"/>
      <c r="O180" s="83"/>
    </row>
    <row r="181" spans="1:15" s="84" customFormat="1" x14ac:dyDescent="0.25">
      <c r="A181" s="83"/>
      <c r="B181" s="100" t="s">
        <v>876</v>
      </c>
      <c r="C181" s="83"/>
      <c r="D181" s="83"/>
      <c r="I181" s="84">
        <v>224652.93333333332</v>
      </c>
      <c r="M181" s="83"/>
      <c r="N181" s="83"/>
      <c r="O181" s="83"/>
    </row>
    <row r="182" spans="1:15" s="84" customFormat="1" x14ac:dyDescent="0.25">
      <c r="A182" s="83"/>
      <c r="B182" s="82" t="s">
        <v>1839</v>
      </c>
      <c r="C182" s="83"/>
      <c r="D182" s="83"/>
      <c r="M182" s="83"/>
      <c r="N182" s="83"/>
      <c r="O182" s="83"/>
    </row>
    <row r="183" spans="1:15" s="84" customFormat="1" x14ac:dyDescent="0.25">
      <c r="A183" s="83"/>
      <c r="B183" s="100" t="s">
        <v>873</v>
      </c>
      <c r="C183" s="83"/>
      <c r="D183" s="83"/>
      <c r="J183" s="84">
        <v>259459.38333333333</v>
      </c>
      <c r="M183" s="83"/>
      <c r="N183" s="83"/>
      <c r="O183" s="83"/>
    </row>
    <row r="184" spans="1:15" s="84" customFormat="1" x14ac:dyDescent="0.25">
      <c r="A184" s="83"/>
      <c r="B184" s="100" t="s">
        <v>877</v>
      </c>
      <c r="C184" s="83"/>
      <c r="D184" s="83"/>
      <c r="J184" s="84">
        <v>551068.53</v>
      </c>
      <c r="M184" s="83"/>
      <c r="N184" s="83"/>
      <c r="O184" s="83"/>
    </row>
    <row r="185" spans="1:15" s="84" customFormat="1" x14ac:dyDescent="0.25">
      <c r="A185" s="83"/>
      <c r="B185" s="100" t="s">
        <v>1900</v>
      </c>
      <c r="C185" s="83"/>
      <c r="D185" s="83"/>
      <c r="J185" s="84">
        <v>69000</v>
      </c>
      <c r="M185" s="83"/>
      <c r="N185" s="83"/>
      <c r="O185" s="83"/>
    </row>
    <row r="186" spans="1:15" s="84" customFormat="1" x14ac:dyDescent="0.25">
      <c r="A186" s="83"/>
      <c r="B186" s="100" t="s">
        <v>874</v>
      </c>
      <c r="C186" s="83"/>
      <c r="D186" s="83"/>
      <c r="J186" s="84">
        <v>286631.5</v>
      </c>
      <c r="M186" s="83"/>
      <c r="N186" s="83"/>
      <c r="O186" s="83"/>
    </row>
    <row r="187" spans="1:15" s="84" customFormat="1" x14ac:dyDescent="0.25">
      <c r="A187" s="83"/>
      <c r="B187" s="82" t="s">
        <v>1901</v>
      </c>
      <c r="C187" s="83"/>
      <c r="D187" s="83"/>
      <c r="M187" s="83"/>
      <c r="N187" s="83"/>
      <c r="O187" s="83"/>
    </row>
    <row r="188" spans="1:15" s="84" customFormat="1" x14ac:dyDescent="0.25">
      <c r="A188" s="83"/>
      <c r="B188" s="100" t="s">
        <v>1902</v>
      </c>
      <c r="C188" s="83"/>
      <c r="D188" s="83"/>
      <c r="K188" s="84">
        <v>641408.43000000005</v>
      </c>
      <c r="M188" s="83"/>
      <c r="N188" s="83"/>
      <c r="O188" s="83"/>
    </row>
    <row r="189" spans="1:15" s="84" customFormat="1" x14ac:dyDescent="0.25">
      <c r="A189" s="83"/>
      <c r="B189" s="100" t="s">
        <v>1903</v>
      </c>
      <c r="C189" s="83"/>
      <c r="D189" s="83"/>
      <c r="K189" s="84">
        <v>257680.25</v>
      </c>
      <c r="M189" s="83"/>
      <c r="N189" s="83"/>
      <c r="O189" s="83"/>
    </row>
    <row r="190" spans="1:15" s="84" customFormat="1" x14ac:dyDescent="0.25">
      <c r="A190" s="83"/>
      <c r="B190" s="100" t="s">
        <v>1904</v>
      </c>
      <c r="C190" s="83"/>
      <c r="D190" s="83"/>
      <c r="K190" s="84">
        <v>117800.81</v>
      </c>
      <c r="M190" s="83"/>
      <c r="N190" s="83"/>
      <c r="O190" s="83"/>
    </row>
    <row r="191" spans="1:15" s="84" customFormat="1" x14ac:dyDescent="0.25">
      <c r="A191" s="83"/>
      <c r="B191" s="82" t="s">
        <v>1905</v>
      </c>
      <c r="C191" s="83"/>
      <c r="D191" s="83"/>
      <c r="M191" s="83"/>
      <c r="N191" s="83"/>
      <c r="O191" s="83"/>
    </row>
    <row r="192" spans="1:15" s="84" customFormat="1" x14ac:dyDescent="0.25">
      <c r="A192" s="83"/>
      <c r="B192" s="100" t="s">
        <v>193</v>
      </c>
      <c r="C192" s="83"/>
      <c r="D192" s="83"/>
      <c r="L192" s="84">
        <v>705000</v>
      </c>
      <c r="M192" s="83"/>
      <c r="N192" s="83"/>
      <c r="O192" s="83"/>
    </row>
    <row r="193" spans="1:15" s="84" customFormat="1" x14ac:dyDescent="0.25">
      <c r="A193" s="83" t="s">
        <v>1002</v>
      </c>
      <c r="B193" s="83" t="s">
        <v>1001</v>
      </c>
      <c r="C193" s="84">
        <v>265103.77</v>
      </c>
      <c r="D193" s="84">
        <v>349501</v>
      </c>
      <c r="M193" s="83"/>
      <c r="N193" s="83"/>
      <c r="O193" s="83"/>
    </row>
    <row r="194" spans="1:15" s="84" customFormat="1" x14ac:dyDescent="0.25">
      <c r="A194" s="83" t="s">
        <v>1000</v>
      </c>
      <c r="B194" s="83" t="s">
        <v>999</v>
      </c>
      <c r="C194" s="84">
        <v>0</v>
      </c>
      <c r="D194" s="84">
        <v>27410</v>
      </c>
      <c r="M194" s="83"/>
      <c r="N194" s="83"/>
      <c r="O194" s="83"/>
    </row>
    <row r="195" spans="1:15" s="84" customFormat="1" x14ac:dyDescent="0.25">
      <c r="A195" s="83" t="s">
        <v>998</v>
      </c>
      <c r="B195" s="83" t="s">
        <v>997</v>
      </c>
      <c r="C195" s="84">
        <v>0</v>
      </c>
      <c r="D195" s="84">
        <v>0</v>
      </c>
      <c r="M195" s="83"/>
      <c r="N195" s="83"/>
      <c r="O195" s="83"/>
    </row>
    <row r="196" spans="1:15" s="84" customFormat="1" x14ac:dyDescent="0.25">
      <c r="A196" s="83" t="s">
        <v>996</v>
      </c>
      <c r="B196" s="83" t="s">
        <v>995</v>
      </c>
      <c r="C196" s="84">
        <v>0</v>
      </c>
      <c r="D196" s="84">
        <v>0</v>
      </c>
      <c r="M196" s="83"/>
      <c r="N196" s="83"/>
      <c r="O196" s="83"/>
    </row>
    <row r="197" spans="1:15" s="84" customFormat="1" x14ac:dyDescent="0.25">
      <c r="A197" s="83" t="s">
        <v>994</v>
      </c>
      <c r="B197" s="83" t="s">
        <v>993</v>
      </c>
      <c r="C197" s="84">
        <v>0</v>
      </c>
      <c r="D197" s="84">
        <v>0</v>
      </c>
      <c r="M197" s="83"/>
      <c r="N197" s="83"/>
      <c r="O197" s="83"/>
    </row>
    <row r="198" spans="1:15" s="84" customFormat="1" x14ac:dyDescent="0.25">
      <c r="A198" s="83" t="s">
        <v>992</v>
      </c>
      <c r="B198" s="83" t="s">
        <v>991</v>
      </c>
      <c r="C198" s="84">
        <v>0</v>
      </c>
      <c r="D198" s="84">
        <v>0</v>
      </c>
      <c r="M198" s="83"/>
      <c r="N198" s="83"/>
      <c r="O198" s="83"/>
    </row>
    <row r="199" spans="1:15" s="84" customFormat="1" x14ac:dyDescent="0.25">
      <c r="A199" s="83" t="s">
        <v>990</v>
      </c>
      <c r="B199" s="83" t="s">
        <v>989</v>
      </c>
      <c r="C199" s="84">
        <v>0</v>
      </c>
      <c r="D199" s="84">
        <v>0</v>
      </c>
      <c r="M199" s="83"/>
      <c r="N199" s="83"/>
      <c r="O199" s="83"/>
    </row>
    <row r="200" spans="1:15" s="84" customFormat="1" x14ac:dyDescent="0.25">
      <c r="A200" s="83" t="s">
        <v>988</v>
      </c>
      <c r="B200" s="83" t="s">
        <v>987</v>
      </c>
      <c r="C200" s="84">
        <v>0</v>
      </c>
      <c r="D200" s="84">
        <v>0</v>
      </c>
      <c r="M200" s="83"/>
      <c r="N200" s="83"/>
      <c r="O200" s="83"/>
    </row>
    <row r="201" spans="1:15" s="84" customFormat="1" x14ac:dyDescent="0.25">
      <c r="A201" s="83" t="s">
        <v>986</v>
      </c>
      <c r="B201" s="83" t="s">
        <v>190</v>
      </c>
      <c r="C201" s="84">
        <v>63782.35</v>
      </c>
      <c r="D201" s="84">
        <v>0</v>
      </c>
      <c r="F201" s="84">
        <v>7196.06</v>
      </c>
      <c r="G201" s="84">
        <v>7196.06</v>
      </c>
      <c r="M201" s="83"/>
      <c r="N201" s="83"/>
      <c r="O201" s="83"/>
    </row>
    <row r="202" spans="1:15" s="84" customFormat="1" ht="15.75" thickBot="1" x14ac:dyDescent="0.3">
      <c r="A202" s="95" t="s">
        <v>869</v>
      </c>
      <c r="B202" s="96" t="s">
        <v>0</v>
      </c>
      <c r="C202" s="97">
        <v>721984.77999999991</v>
      </c>
      <c r="D202" s="97">
        <v>1117053.23</v>
      </c>
      <c r="E202" s="97">
        <v>464890.56</v>
      </c>
      <c r="F202" s="97">
        <v>1039606.3700000001</v>
      </c>
      <c r="G202" s="97">
        <v>921953.04</v>
      </c>
      <c r="H202" s="97">
        <v>552578.80000000005</v>
      </c>
      <c r="I202" s="97">
        <v>1574980.5966666669</v>
      </c>
      <c r="J202" s="97">
        <v>1166159.4133333333</v>
      </c>
      <c r="K202" s="97">
        <v>1016889.49</v>
      </c>
      <c r="L202" s="97">
        <v>705000</v>
      </c>
      <c r="M202" s="83"/>
      <c r="N202" s="83"/>
      <c r="O202" s="83"/>
    </row>
    <row r="203" spans="1:15" s="84" customFormat="1" ht="15.75" thickTop="1" x14ac:dyDescent="0.25">
      <c r="A203" s="83"/>
      <c r="B203" s="83"/>
      <c r="M203" s="83"/>
      <c r="N203" s="83"/>
      <c r="O203" s="83"/>
    </row>
    <row r="204" spans="1:15" s="84" customFormat="1" x14ac:dyDescent="0.25">
      <c r="A204" s="82" t="s">
        <v>194</v>
      </c>
      <c r="B204" s="83"/>
      <c r="M204" s="83"/>
      <c r="N204" s="83"/>
      <c r="O204" s="83"/>
    </row>
    <row r="205" spans="1:15" s="84" customFormat="1" x14ac:dyDescent="0.25">
      <c r="A205" s="83" t="s">
        <v>985</v>
      </c>
      <c r="B205" s="83" t="s">
        <v>984</v>
      </c>
      <c r="C205" s="84">
        <v>0</v>
      </c>
      <c r="D205" s="84">
        <v>0</v>
      </c>
      <c r="E205" s="84">
        <v>0</v>
      </c>
      <c r="F205" s="84">
        <v>0</v>
      </c>
      <c r="G205" s="84">
        <v>0</v>
      </c>
      <c r="H205" s="84">
        <v>0</v>
      </c>
      <c r="I205" s="84">
        <v>0</v>
      </c>
      <c r="J205" s="84">
        <v>0</v>
      </c>
      <c r="K205" s="84">
        <v>0</v>
      </c>
      <c r="L205" s="84">
        <v>0</v>
      </c>
      <c r="M205" s="83"/>
      <c r="N205" s="83"/>
      <c r="O205" s="83"/>
    </row>
    <row r="206" spans="1:15" s="84" customFormat="1" ht="15.75" thickBot="1" x14ac:dyDescent="0.3">
      <c r="A206" s="95" t="s">
        <v>198</v>
      </c>
      <c r="B206" s="96" t="s">
        <v>0</v>
      </c>
      <c r="C206" s="97">
        <v>0</v>
      </c>
      <c r="D206" s="97">
        <v>0</v>
      </c>
      <c r="E206" s="97">
        <v>0</v>
      </c>
      <c r="F206" s="97">
        <v>0</v>
      </c>
      <c r="G206" s="97">
        <v>0</v>
      </c>
      <c r="H206" s="97">
        <v>0</v>
      </c>
      <c r="I206" s="97">
        <v>0</v>
      </c>
      <c r="J206" s="97">
        <v>0</v>
      </c>
      <c r="K206" s="97">
        <v>0</v>
      </c>
      <c r="L206" s="97">
        <v>0</v>
      </c>
      <c r="M206" s="83"/>
      <c r="N206" s="83"/>
      <c r="O206" s="83"/>
    </row>
    <row r="207" spans="1:15" s="84" customFormat="1" ht="15.75" thickTop="1" x14ac:dyDescent="0.25">
      <c r="A207" s="83"/>
      <c r="B207" s="83"/>
      <c r="M207" s="83"/>
      <c r="N207" s="83"/>
      <c r="O207" s="83"/>
    </row>
    <row r="208" spans="1:15" s="84" customFormat="1" x14ac:dyDescent="0.25">
      <c r="A208" s="82" t="s">
        <v>517</v>
      </c>
      <c r="B208" s="83"/>
      <c r="M208" s="83"/>
      <c r="N208" s="83"/>
      <c r="O208" s="83"/>
    </row>
    <row r="209" spans="1:15" s="84" customFormat="1" x14ac:dyDescent="0.25">
      <c r="A209" s="83" t="s">
        <v>983</v>
      </c>
      <c r="B209" s="83" t="s">
        <v>982</v>
      </c>
      <c r="C209" s="84">
        <v>0</v>
      </c>
      <c r="D209" s="84">
        <v>0</v>
      </c>
      <c r="M209" s="83"/>
      <c r="N209" s="83"/>
      <c r="O209" s="83"/>
    </row>
    <row r="210" spans="1:15" s="84" customFormat="1" x14ac:dyDescent="0.25">
      <c r="A210" s="83"/>
      <c r="B210" s="83" t="s">
        <v>981</v>
      </c>
      <c r="M210" s="83"/>
      <c r="N210" s="83"/>
      <c r="O210" s="83"/>
    </row>
    <row r="211" spans="1:15" s="84" customFormat="1" x14ac:dyDescent="0.25">
      <c r="A211" s="83" t="s">
        <v>980</v>
      </c>
      <c r="B211" s="83" t="s">
        <v>979</v>
      </c>
      <c r="C211" s="84">
        <v>0</v>
      </c>
      <c r="D211" s="84">
        <v>40000</v>
      </c>
      <c r="E211" s="84">
        <v>315000</v>
      </c>
      <c r="F211" s="84">
        <v>245000</v>
      </c>
      <c r="G211" s="84">
        <v>8932.5</v>
      </c>
      <c r="M211" s="83"/>
      <c r="N211" s="83"/>
      <c r="O211" s="83"/>
    </row>
    <row r="212" spans="1:15" s="84" customFormat="1" x14ac:dyDescent="0.25">
      <c r="A212" s="83"/>
      <c r="B212" s="104" t="s">
        <v>978</v>
      </c>
      <c r="C212" s="83"/>
      <c r="D212" s="83"/>
      <c r="M212" s="83"/>
      <c r="N212" s="83"/>
      <c r="O212" s="83"/>
    </row>
    <row r="213" spans="1:15" s="84" customFormat="1" x14ac:dyDescent="0.25">
      <c r="A213" s="83"/>
      <c r="B213" s="104" t="s">
        <v>977</v>
      </c>
      <c r="C213" s="83"/>
      <c r="D213" s="83"/>
      <c r="E213" s="84">
        <v>225000</v>
      </c>
      <c r="F213" s="84">
        <v>245000</v>
      </c>
      <c r="M213" s="83"/>
      <c r="N213" s="83"/>
      <c r="O213" s="83"/>
    </row>
    <row r="214" spans="1:15" s="84" customFormat="1" x14ac:dyDescent="0.25">
      <c r="A214" s="83"/>
      <c r="B214" s="104" t="s">
        <v>976</v>
      </c>
      <c r="C214" s="83"/>
      <c r="D214" s="83"/>
      <c r="E214" s="84">
        <v>90000</v>
      </c>
      <c r="F214" s="84">
        <v>0</v>
      </c>
      <c r="J214" s="84">
        <v>396500</v>
      </c>
      <c r="M214" s="83"/>
      <c r="N214" s="83"/>
      <c r="O214" s="83"/>
    </row>
    <row r="215" spans="1:15" s="84" customFormat="1" x14ac:dyDescent="0.25">
      <c r="A215" s="83"/>
      <c r="B215" s="104" t="s">
        <v>975</v>
      </c>
      <c r="C215" s="83"/>
      <c r="D215" s="83"/>
      <c r="M215" s="83"/>
      <c r="N215" s="83"/>
      <c r="O215" s="83"/>
    </row>
    <row r="216" spans="1:15" s="84" customFormat="1" x14ac:dyDescent="0.25">
      <c r="A216" s="83"/>
      <c r="B216" s="104" t="s">
        <v>974</v>
      </c>
      <c r="C216" s="83"/>
      <c r="D216" s="83"/>
      <c r="M216" s="83"/>
      <c r="N216" s="83"/>
      <c r="O216" s="83"/>
    </row>
    <row r="217" spans="1:15" s="84" customFormat="1" x14ac:dyDescent="0.25">
      <c r="A217" s="83"/>
      <c r="B217" s="104" t="s">
        <v>973</v>
      </c>
      <c r="C217" s="83"/>
      <c r="D217" s="83"/>
      <c r="M217" s="83"/>
      <c r="N217" s="83"/>
      <c r="O217" s="83"/>
    </row>
    <row r="218" spans="1:15" s="84" customFormat="1" x14ac:dyDescent="0.25">
      <c r="A218" s="83"/>
      <c r="B218" s="104" t="s">
        <v>972</v>
      </c>
      <c r="C218" s="83"/>
      <c r="D218" s="83"/>
      <c r="E218" s="84">
        <v>390000</v>
      </c>
      <c r="F218" s="84">
        <v>0</v>
      </c>
      <c r="M218" s="83"/>
      <c r="N218" s="83"/>
      <c r="O218" s="83"/>
    </row>
    <row r="219" spans="1:15" s="84" customFormat="1" ht="15.75" thickBot="1" x14ac:dyDescent="0.3">
      <c r="A219" s="95" t="s">
        <v>971</v>
      </c>
      <c r="B219" s="96" t="s">
        <v>0</v>
      </c>
      <c r="C219" s="97">
        <v>0</v>
      </c>
      <c r="D219" s="97">
        <v>40000</v>
      </c>
      <c r="E219" s="97">
        <v>705000</v>
      </c>
      <c r="F219" s="97">
        <v>245000</v>
      </c>
      <c r="G219" s="97">
        <v>8932.5</v>
      </c>
      <c r="H219" s="97">
        <v>0</v>
      </c>
      <c r="I219" s="97">
        <v>0</v>
      </c>
      <c r="J219" s="97">
        <v>396500</v>
      </c>
      <c r="K219" s="97">
        <v>0</v>
      </c>
      <c r="L219" s="97">
        <v>0</v>
      </c>
      <c r="M219" s="83"/>
      <c r="N219" s="83"/>
      <c r="O219" s="83"/>
    </row>
    <row r="220" spans="1:15" s="84" customFormat="1" ht="15.75" thickTop="1" x14ac:dyDescent="0.25">
      <c r="A220" s="83"/>
      <c r="B220" s="83"/>
      <c r="M220" s="83"/>
      <c r="N220" s="83"/>
      <c r="O220" s="83"/>
    </row>
    <row r="221" spans="1:15" s="84" customFormat="1" x14ac:dyDescent="0.25">
      <c r="A221" s="82" t="s">
        <v>970</v>
      </c>
      <c r="B221" s="83"/>
      <c r="M221" s="83"/>
      <c r="N221" s="83"/>
      <c r="O221" s="83"/>
    </row>
    <row r="222" spans="1:15" s="84" customFormat="1" x14ac:dyDescent="0.25">
      <c r="A222" s="83" t="s">
        <v>969</v>
      </c>
      <c r="B222" s="83" t="s">
        <v>1840</v>
      </c>
      <c r="C222" s="84">
        <v>4948.25</v>
      </c>
      <c r="D222" s="84">
        <v>48845.5</v>
      </c>
      <c r="E222" s="83"/>
      <c r="F222" s="83"/>
      <c r="H222" s="84">
        <v>0</v>
      </c>
      <c r="I222" s="84">
        <v>0</v>
      </c>
      <c r="J222" s="84">
        <v>0</v>
      </c>
      <c r="K222" s="84">
        <v>0</v>
      </c>
      <c r="L222" s="84">
        <v>0</v>
      </c>
      <c r="M222" s="83"/>
      <c r="N222" s="83"/>
      <c r="O222" s="83"/>
    </row>
    <row r="223" spans="1:15" s="84" customFormat="1" x14ac:dyDescent="0.25">
      <c r="A223" s="83"/>
      <c r="B223" s="83"/>
      <c r="H223" s="84">
        <v>0</v>
      </c>
      <c r="I223" s="84">
        <v>0</v>
      </c>
      <c r="J223" s="84">
        <v>0</v>
      </c>
      <c r="K223" s="84">
        <v>0</v>
      </c>
      <c r="L223" s="84">
        <v>0</v>
      </c>
      <c r="M223" s="83"/>
      <c r="N223" s="83"/>
      <c r="O223" s="83"/>
    </row>
    <row r="224" spans="1:15" s="84" customFormat="1" x14ac:dyDescent="0.25">
      <c r="A224" s="83"/>
      <c r="B224" s="83"/>
      <c r="M224" s="83"/>
      <c r="N224" s="83"/>
      <c r="O224" s="83"/>
    </row>
    <row r="225" spans="1:15" s="84" customFormat="1" x14ac:dyDescent="0.25">
      <c r="A225" s="83" t="s">
        <v>968</v>
      </c>
      <c r="B225" s="83" t="s">
        <v>967</v>
      </c>
      <c r="D225" s="84">
        <v>157348.25</v>
      </c>
      <c r="F225" s="84">
        <v>15000</v>
      </c>
      <c r="G225" s="84">
        <v>14952.5</v>
      </c>
      <c r="M225" s="83"/>
      <c r="N225" s="83"/>
      <c r="O225" s="83"/>
    </row>
    <row r="226" spans="1:15" x14ac:dyDescent="0.25">
      <c r="B226" s="100" t="s">
        <v>966</v>
      </c>
      <c r="C226" s="84"/>
      <c r="D226" s="84">
        <v>0</v>
      </c>
      <c r="H226" s="84"/>
      <c r="I226" s="84"/>
      <c r="J226" s="84"/>
      <c r="K226" s="84"/>
      <c r="L226" s="84"/>
    </row>
    <row r="227" spans="1:15" x14ac:dyDescent="0.25">
      <c r="B227" s="100" t="s">
        <v>965</v>
      </c>
      <c r="C227" s="84"/>
      <c r="D227" s="84">
        <v>0</v>
      </c>
      <c r="H227" s="84"/>
      <c r="I227" s="84"/>
      <c r="J227" s="84"/>
      <c r="K227" s="84"/>
      <c r="L227" s="84"/>
    </row>
    <row r="228" spans="1:15" ht="15.75" thickBot="1" x14ac:dyDescent="0.3">
      <c r="A228" s="95" t="s">
        <v>964</v>
      </c>
      <c r="B228" s="96" t="s">
        <v>0</v>
      </c>
      <c r="C228" s="97">
        <v>4948.25</v>
      </c>
      <c r="D228" s="97">
        <v>206193.75</v>
      </c>
      <c r="E228" s="97">
        <v>0</v>
      </c>
      <c r="F228" s="97">
        <v>0</v>
      </c>
      <c r="G228" s="97">
        <v>0</v>
      </c>
      <c r="H228" s="97">
        <v>0</v>
      </c>
      <c r="I228" s="97">
        <v>0</v>
      </c>
      <c r="J228" s="97">
        <v>0</v>
      </c>
      <c r="K228" s="97">
        <v>0</v>
      </c>
      <c r="L228" s="97">
        <v>0</v>
      </c>
    </row>
    <row r="229" spans="1:15" ht="15.75" thickTop="1" x14ac:dyDescent="0.25">
      <c r="C229" s="84"/>
      <c r="H229" s="84"/>
      <c r="I229" s="84"/>
      <c r="J229" s="84"/>
      <c r="K229" s="84"/>
      <c r="L229" s="84"/>
    </row>
    <row r="230" spans="1:15" x14ac:dyDescent="0.25">
      <c r="A230" s="82" t="s">
        <v>252</v>
      </c>
      <c r="C230" s="84"/>
      <c r="H230" s="84"/>
      <c r="I230" s="84"/>
      <c r="J230" s="84"/>
      <c r="K230" s="84"/>
      <c r="L230" s="84"/>
    </row>
    <row r="231" spans="1:15" x14ac:dyDescent="0.25">
      <c r="A231" s="83" t="s">
        <v>963</v>
      </c>
      <c r="B231" s="83" t="s">
        <v>190</v>
      </c>
      <c r="C231" s="84">
        <v>0</v>
      </c>
      <c r="D231" s="84">
        <v>117769.33</v>
      </c>
      <c r="E231" s="84">
        <v>620000</v>
      </c>
      <c r="F231" s="84">
        <v>73500</v>
      </c>
      <c r="G231" s="84">
        <v>8245.5</v>
      </c>
      <c r="H231" s="84">
        <v>69892.325599999996</v>
      </c>
      <c r="I231" s="84">
        <v>19892.3256</v>
      </c>
      <c r="J231" s="84">
        <v>19892.3256</v>
      </c>
      <c r="K231" s="84">
        <v>19892.3256</v>
      </c>
      <c r="L231" s="84">
        <v>19892.3256</v>
      </c>
    </row>
    <row r="232" spans="1:15" x14ac:dyDescent="0.25">
      <c r="B232" s="104" t="s">
        <v>962</v>
      </c>
      <c r="D232" s="83"/>
      <c r="H232" s="84"/>
      <c r="I232" s="84"/>
      <c r="J232" s="84"/>
      <c r="K232" s="84"/>
      <c r="L232" s="84"/>
    </row>
    <row r="233" spans="1:15" x14ac:dyDescent="0.25">
      <c r="B233" s="104" t="s">
        <v>961</v>
      </c>
      <c r="D233" s="83"/>
      <c r="H233" s="84"/>
      <c r="I233" s="84"/>
      <c r="J233" s="84"/>
      <c r="K233" s="84"/>
      <c r="L233" s="84"/>
    </row>
    <row r="234" spans="1:15" x14ac:dyDescent="0.25">
      <c r="B234" s="104" t="s">
        <v>960</v>
      </c>
      <c r="D234" s="83"/>
      <c r="H234" s="84"/>
      <c r="I234" s="84"/>
      <c r="J234" s="84"/>
      <c r="K234" s="84"/>
      <c r="L234" s="84"/>
    </row>
    <row r="235" spans="1:15" x14ac:dyDescent="0.25">
      <c r="B235" s="104" t="s">
        <v>959</v>
      </c>
      <c r="D235" s="83"/>
      <c r="E235" s="84">
        <v>400000</v>
      </c>
      <c r="F235" s="84">
        <v>0</v>
      </c>
      <c r="H235" s="84"/>
      <c r="I235" s="84"/>
      <c r="J235" s="84"/>
      <c r="K235" s="84"/>
      <c r="L235" s="84"/>
    </row>
    <row r="236" spans="1:15" x14ac:dyDescent="0.25">
      <c r="B236" s="104" t="s">
        <v>958</v>
      </c>
      <c r="D236" s="83"/>
      <c r="E236" s="84">
        <v>150000</v>
      </c>
      <c r="F236" s="84">
        <v>0</v>
      </c>
      <c r="H236" s="84"/>
      <c r="I236" s="84"/>
      <c r="J236" s="84"/>
      <c r="K236" s="84"/>
      <c r="L236" s="84"/>
    </row>
    <row r="237" spans="1:15" x14ac:dyDescent="0.25">
      <c r="B237" s="104" t="s">
        <v>957</v>
      </c>
      <c r="D237" s="83"/>
      <c r="H237" s="84">
        <v>0</v>
      </c>
      <c r="I237" s="84">
        <v>0</v>
      </c>
      <c r="J237" s="84"/>
      <c r="K237" s="84"/>
      <c r="L237" s="84"/>
    </row>
    <row r="238" spans="1:15" x14ac:dyDescent="0.25">
      <c r="B238" s="104" t="s">
        <v>956</v>
      </c>
      <c r="D238" s="83"/>
      <c r="E238" s="84">
        <v>70000</v>
      </c>
      <c r="F238" s="84">
        <v>70000</v>
      </c>
      <c r="H238" s="84"/>
      <c r="I238" s="84"/>
      <c r="J238" s="84"/>
      <c r="K238" s="84"/>
      <c r="L238" s="84"/>
    </row>
    <row r="239" spans="1:15" x14ac:dyDescent="0.25">
      <c r="B239" s="104" t="s">
        <v>955</v>
      </c>
      <c r="D239" s="83"/>
      <c r="H239" s="84">
        <v>50000</v>
      </c>
      <c r="I239" s="84"/>
      <c r="J239" s="84"/>
      <c r="K239" s="84"/>
      <c r="L239" s="84"/>
    </row>
    <row r="240" spans="1:15" x14ac:dyDescent="0.25">
      <c r="B240" s="104" t="s">
        <v>954</v>
      </c>
      <c r="D240" s="83"/>
      <c r="H240" s="84"/>
      <c r="I240" s="84">
        <v>0</v>
      </c>
      <c r="J240" s="84"/>
      <c r="K240" s="84"/>
      <c r="L240" s="84"/>
    </row>
    <row r="241" spans="1:12" x14ac:dyDescent="0.25">
      <c r="B241" s="152" t="s">
        <v>1920</v>
      </c>
      <c r="D241" s="83"/>
      <c r="H241" s="84">
        <v>19892.3256</v>
      </c>
      <c r="I241" s="84">
        <v>19892.3256</v>
      </c>
      <c r="J241" s="84">
        <v>19892.3256</v>
      </c>
      <c r="K241" s="84">
        <v>19892.3256</v>
      </c>
      <c r="L241" s="84">
        <v>19892.3256</v>
      </c>
    </row>
    <row r="242" spans="1:12" x14ac:dyDescent="0.25">
      <c r="B242" s="104" t="s">
        <v>1921</v>
      </c>
      <c r="D242" s="83"/>
      <c r="H242" s="84">
        <v>11857.173600000002</v>
      </c>
      <c r="I242" s="84">
        <v>11857.173600000002</v>
      </c>
      <c r="J242" s="84">
        <v>11857.173600000002</v>
      </c>
      <c r="K242" s="84">
        <v>11857.173600000002</v>
      </c>
      <c r="L242" s="84">
        <v>11857.173600000002</v>
      </c>
    </row>
    <row r="243" spans="1:12" x14ac:dyDescent="0.25">
      <c r="B243" s="104" t="s">
        <v>1922</v>
      </c>
      <c r="D243" s="83"/>
      <c r="H243" s="84">
        <v>5004.6504000000004</v>
      </c>
      <c r="I243" s="84">
        <v>5004.6504000000004</v>
      </c>
      <c r="J243" s="84">
        <v>5004.6504000000004</v>
      </c>
      <c r="K243" s="84">
        <v>5004.6504000000004</v>
      </c>
      <c r="L243" s="84">
        <v>5004.6504000000004</v>
      </c>
    </row>
    <row r="244" spans="1:12" x14ac:dyDescent="0.25">
      <c r="B244" s="104" t="s">
        <v>1923</v>
      </c>
      <c r="D244" s="83"/>
      <c r="H244" s="84">
        <v>3030.5016000000001</v>
      </c>
      <c r="I244" s="84">
        <v>3030.5016000000001</v>
      </c>
      <c r="J244" s="84">
        <v>3030.5016000000001</v>
      </c>
      <c r="K244" s="84">
        <v>3030.5016000000001</v>
      </c>
      <c r="L244" s="84">
        <v>3030.5016000000001</v>
      </c>
    </row>
    <row r="245" spans="1:12" ht="15.75" thickBot="1" x14ac:dyDescent="0.3">
      <c r="A245" s="95" t="s">
        <v>953</v>
      </c>
      <c r="B245" s="96" t="s">
        <v>0</v>
      </c>
      <c r="C245" s="97">
        <v>0</v>
      </c>
      <c r="D245" s="97">
        <v>117769.33</v>
      </c>
      <c r="E245" s="97">
        <v>620000</v>
      </c>
      <c r="F245" s="97">
        <v>73500</v>
      </c>
      <c r="G245" s="97">
        <v>8245.5</v>
      </c>
      <c r="H245" s="97">
        <v>69892.325599999996</v>
      </c>
      <c r="I245" s="97">
        <v>19892.3256</v>
      </c>
      <c r="J245" s="97">
        <v>19892.3256</v>
      </c>
      <c r="K245" s="97">
        <v>19892.3256</v>
      </c>
      <c r="L245" s="97">
        <v>19892.3256</v>
      </c>
    </row>
    <row r="246" spans="1:12" ht="15.75" thickTop="1" x14ac:dyDescent="0.25">
      <c r="C246" s="84"/>
      <c r="H246" s="84"/>
      <c r="I246" s="84"/>
      <c r="J246" s="84"/>
      <c r="K246" s="84"/>
      <c r="L246" s="84"/>
    </row>
    <row r="247" spans="1:12" x14ac:dyDescent="0.25">
      <c r="A247" s="82" t="s">
        <v>952</v>
      </c>
      <c r="C247" s="84"/>
      <c r="H247" s="84"/>
      <c r="I247" s="84"/>
      <c r="J247" s="84"/>
      <c r="K247" s="84"/>
      <c r="L247" s="84"/>
    </row>
    <row r="248" spans="1:12" x14ac:dyDescent="0.25">
      <c r="A248" s="83" t="s">
        <v>951</v>
      </c>
      <c r="B248" s="83" t="s">
        <v>950</v>
      </c>
      <c r="C248" s="84">
        <v>0</v>
      </c>
      <c r="D248" s="84">
        <v>100000</v>
      </c>
      <c r="E248" s="84">
        <v>100000</v>
      </c>
      <c r="F248" s="84">
        <v>100000</v>
      </c>
      <c r="G248" s="84">
        <v>100000</v>
      </c>
      <c r="H248" s="84">
        <v>100000</v>
      </c>
      <c r="I248" s="84">
        <v>0</v>
      </c>
      <c r="J248" s="84">
        <v>0</v>
      </c>
      <c r="K248" s="84">
        <v>0</v>
      </c>
      <c r="L248" s="84">
        <v>0</v>
      </c>
    </row>
    <row r="249" spans="1:12" ht="15.75" thickBot="1" x14ac:dyDescent="0.3">
      <c r="A249" s="95" t="s">
        <v>949</v>
      </c>
      <c r="B249" s="96" t="s">
        <v>0</v>
      </c>
      <c r="C249" s="97">
        <v>0</v>
      </c>
      <c r="D249" s="97">
        <v>100000</v>
      </c>
      <c r="E249" s="97">
        <v>100000</v>
      </c>
      <c r="F249" s="97">
        <v>100000</v>
      </c>
      <c r="G249" s="97">
        <v>100000</v>
      </c>
      <c r="H249" s="97">
        <v>100000</v>
      </c>
      <c r="I249" s="97">
        <v>0</v>
      </c>
      <c r="J249" s="97">
        <v>0</v>
      </c>
      <c r="K249" s="97">
        <v>0</v>
      </c>
      <c r="L249" s="97">
        <v>0</v>
      </c>
    </row>
    <row r="250" spans="1:12" ht="15.75" thickTop="1" x14ac:dyDescent="0.25">
      <c r="C250" s="84"/>
      <c r="H250" s="84"/>
      <c r="I250" s="84"/>
      <c r="J250" s="84"/>
      <c r="K250" s="84"/>
      <c r="L250" s="84"/>
    </row>
    <row r="251" spans="1:12" x14ac:dyDescent="0.25">
      <c r="A251" s="82" t="s">
        <v>948</v>
      </c>
      <c r="C251" s="84"/>
      <c r="H251" s="84"/>
      <c r="I251" s="84"/>
      <c r="J251" s="84"/>
      <c r="K251" s="84"/>
      <c r="L251" s="84"/>
    </row>
    <row r="252" spans="1:12" x14ac:dyDescent="0.25">
      <c r="A252" s="83" t="s">
        <v>947</v>
      </c>
      <c r="B252" s="83" t="s">
        <v>946</v>
      </c>
      <c r="C252" s="84">
        <v>4118.63</v>
      </c>
      <c r="D252" s="84">
        <v>0</v>
      </c>
      <c r="E252" s="84">
        <v>0</v>
      </c>
      <c r="F252" s="84">
        <v>0</v>
      </c>
      <c r="G252" s="84">
        <v>0</v>
      </c>
      <c r="H252" s="84">
        <v>0</v>
      </c>
      <c r="I252" s="84">
        <v>0</v>
      </c>
      <c r="J252" s="84">
        <v>0</v>
      </c>
      <c r="K252" s="84">
        <v>0</v>
      </c>
      <c r="L252" s="84">
        <v>0</v>
      </c>
    </row>
    <row r="253" spans="1:12" ht="15.75" thickBot="1" x14ac:dyDescent="0.3">
      <c r="A253" s="95" t="s">
        <v>945</v>
      </c>
      <c r="B253" s="96" t="s">
        <v>0</v>
      </c>
      <c r="C253" s="97">
        <v>4118.63</v>
      </c>
      <c r="D253" s="97">
        <v>0</v>
      </c>
      <c r="E253" s="97">
        <v>0</v>
      </c>
      <c r="F253" s="97">
        <v>0</v>
      </c>
      <c r="G253" s="97">
        <v>0</v>
      </c>
      <c r="H253" s="97">
        <v>0</v>
      </c>
      <c r="I253" s="97">
        <v>0</v>
      </c>
      <c r="J253" s="97">
        <v>0</v>
      </c>
      <c r="K253" s="97">
        <v>0</v>
      </c>
      <c r="L253" s="97">
        <v>0</v>
      </c>
    </row>
    <row r="254" spans="1:12" ht="15.75" thickTop="1" x14ac:dyDescent="0.25">
      <c r="C254" s="84"/>
      <c r="H254" s="84"/>
      <c r="I254" s="84"/>
      <c r="J254" s="84"/>
      <c r="K254" s="84"/>
      <c r="L254" s="84"/>
    </row>
    <row r="255" spans="1:12" x14ac:dyDescent="0.25">
      <c r="A255" s="82" t="s">
        <v>810</v>
      </c>
      <c r="C255" s="84"/>
      <c r="H255" s="84"/>
      <c r="I255" s="84"/>
      <c r="J255" s="84"/>
      <c r="K255" s="84"/>
      <c r="L255" s="84"/>
    </row>
    <row r="256" spans="1:12" x14ac:dyDescent="0.25">
      <c r="A256" s="83" t="s">
        <v>944</v>
      </c>
      <c r="B256" s="83" t="s">
        <v>943</v>
      </c>
      <c r="C256" s="84">
        <v>0</v>
      </c>
      <c r="D256" s="84">
        <v>0</v>
      </c>
      <c r="E256" s="84">
        <v>0</v>
      </c>
      <c r="F256" s="84">
        <v>0</v>
      </c>
      <c r="G256" s="84">
        <v>0</v>
      </c>
      <c r="H256" s="84">
        <v>0</v>
      </c>
      <c r="I256" s="84">
        <v>0</v>
      </c>
      <c r="J256" s="84">
        <v>0</v>
      </c>
      <c r="K256" s="84">
        <v>0</v>
      </c>
      <c r="L256" s="84">
        <v>0</v>
      </c>
    </row>
    <row r="257" spans="1:12" ht="15.75" thickBot="1" x14ac:dyDescent="0.3">
      <c r="A257" s="95" t="s">
        <v>807</v>
      </c>
      <c r="B257" s="96" t="s">
        <v>0</v>
      </c>
      <c r="C257" s="97">
        <v>0</v>
      </c>
      <c r="D257" s="97">
        <v>0</v>
      </c>
      <c r="E257" s="97">
        <v>0</v>
      </c>
      <c r="F257" s="97">
        <v>0</v>
      </c>
      <c r="G257" s="97">
        <v>0</v>
      </c>
      <c r="H257" s="97">
        <v>0</v>
      </c>
      <c r="I257" s="97">
        <v>0</v>
      </c>
      <c r="J257" s="97">
        <v>0</v>
      </c>
      <c r="K257" s="97">
        <v>0</v>
      </c>
      <c r="L257" s="97">
        <v>0</v>
      </c>
    </row>
    <row r="258" spans="1:12" ht="15.75" thickTop="1" x14ac:dyDescent="0.25">
      <c r="C258" s="84"/>
      <c r="H258" s="84"/>
      <c r="I258" s="84"/>
      <c r="J258" s="84"/>
      <c r="K258" s="84"/>
      <c r="L258" s="84"/>
    </row>
    <row r="259" spans="1:12" x14ac:dyDescent="0.25">
      <c r="A259" s="82" t="s">
        <v>942</v>
      </c>
      <c r="C259" s="84"/>
      <c r="H259" s="84"/>
      <c r="I259" s="84"/>
      <c r="J259" s="84"/>
      <c r="K259" s="84"/>
      <c r="L259" s="84"/>
    </row>
    <row r="260" spans="1:12" x14ac:dyDescent="0.25">
      <c r="A260" s="83" t="s">
        <v>941</v>
      </c>
      <c r="B260" s="83" t="s">
        <v>940</v>
      </c>
      <c r="C260" s="84">
        <v>0</v>
      </c>
      <c r="D260" s="84">
        <v>0</v>
      </c>
      <c r="E260" s="84">
        <v>0</v>
      </c>
      <c r="F260" s="84">
        <v>0</v>
      </c>
      <c r="G260" s="84">
        <v>0</v>
      </c>
      <c r="H260" s="84">
        <v>0</v>
      </c>
      <c r="I260" s="84">
        <v>0</v>
      </c>
      <c r="J260" s="84">
        <v>0</v>
      </c>
      <c r="K260" s="84">
        <v>0</v>
      </c>
      <c r="L260" s="84">
        <v>0</v>
      </c>
    </row>
    <row r="261" spans="1:12" ht="15.75" thickBot="1" x14ac:dyDescent="0.3">
      <c r="A261" s="95" t="s">
        <v>939</v>
      </c>
      <c r="B261" s="96" t="s">
        <v>0</v>
      </c>
      <c r="C261" s="97">
        <v>0</v>
      </c>
      <c r="D261" s="97">
        <v>0</v>
      </c>
      <c r="E261" s="97">
        <v>0</v>
      </c>
      <c r="F261" s="97">
        <v>0</v>
      </c>
      <c r="G261" s="97">
        <v>0</v>
      </c>
      <c r="H261" s="97">
        <v>0</v>
      </c>
      <c r="I261" s="97">
        <v>0</v>
      </c>
      <c r="J261" s="97">
        <v>0</v>
      </c>
      <c r="K261" s="97">
        <v>0</v>
      </c>
      <c r="L261" s="97">
        <v>0</v>
      </c>
    </row>
    <row r="262" spans="1:12" ht="15.75" thickTop="1" x14ac:dyDescent="0.25">
      <c r="C262" s="84"/>
      <c r="H262" s="84"/>
      <c r="I262" s="84"/>
      <c r="J262" s="84"/>
      <c r="K262" s="84"/>
      <c r="L262" s="84"/>
    </row>
    <row r="263" spans="1:12" x14ac:dyDescent="0.25">
      <c r="A263" s="82" t="s">
        <v>938</v>
      </c>
      <c r="C263" s="84"/>
      <c r="H263" s="84"/>
      <c r="I263" s="84"/>
      <c r="J263" s="84"/>
      <c r="K263" s="84"/>
      <c r="L263" s="84"/>
    </row>
    <row r="264" spans="1:12" x14ac:dyDescent="0.25">
      <c r="A264" s="83" t="s">
        <v>937</v>
      </c>
      <c r="B264" s="83" t="s">
        <v>936</v>
      </c>
      <c r="C264" s="84">
        <v>0</v>
      </c>
      <c r="D264" s="84">
        <v>0</v>
      </c>
      <c r="E264" s="84">
        <v>0</v>
      </c>
      <c r="F264" s="84">
        <v>0</v>
      </c>
      <c r="G264" s="84">
        <v>0</v>
      </c>
      <c r="H264" s="84">
        <v>0</v>
      </c>
      <c r="I264" s="84">
        <v>0</v>
      </c>
      <c r="J264" s="84">
        <v>0</v>
      </c>
      <c r="K264" s="84">
        <v>0</v>
      </c>
      <c r="L264" s="84">
        <v>0</v>
      </c>
    </row>
    <row r="265" spans="1:12" x14ac:dyDescent="0.25">
      <c r="A265" s="83" t="s">
        <v>935</v>
      </c>
      <c r="B265" s="83" t="s">
        <v>934</v>
      </c>
      <c r="C265" s="84">
        <v>0</v>
      </c>
      <c r="D265" s="84">
        <v>0</v>
      </c>
      <c r="E265" s="84">
        <v>0</v>
      </c>
      <c r="F265" s="84">
        <v>0</v>
      </c>
      <c r="G265" s="84">
        <v>0</v>
      </c>
      <c r="H265" s="84">
        <v>0</v>
      </c>
      <c r="I265" s="84">
        <v>0</v>
      </c>
      <c r="J265" s="84">
        <v>0</v>
      </c>
      <c r="K265" s="84">
        <v>0</v>
      </c>
      <c r="L265" s="84">
        <v>0</v>
      </c>
    </row>
    <row r="266" spans="1:12" x14ac:dyDescent="0.25">
      <c r="A266" s="83" t="s">
        <v>933</v>
      </c>
      <c r="B266" s="83" t="s">
        <v>932</v>
      </c>
      <c r="C266" s="84">
        <v>100000</v>
      </c>
      <c r="D266" s="84">
        <v>100000</v>
      </c>
      <c r="E266" s="84">
        <v>0</v>
      </c>
      <c r="F266" s="84">
        <v>0</v>
      </c>
      <c r="G266" s="84">
        <v>0</v>
      </c>
      <c r="H266" s="84">
        <v>0</v>
      </c>
      <c r="I266" s="84">
        <v>0</v>
      </c>
      <c r="J266" s="84">
        <v>0</v>
      </c>
      <c r="K266" s="84">
        <v>0</v>
      </c>
      <c r="L266" s="84">
        <v>0</v>
      </c>
    </row>
    <row r="267" spans="1:12" x14ac:dyDescent="0.25">
      <c r="A267" s="83" t="s">
        <v>931</v>
      </c>
      <c r="B267" s="83" t="s">
        <v>930</v>
      </c>
      <c r="C267" s="84">
        <v>0</v>
      </c>
      <c r="D267" s="84">
        <v>0</v>
      </c>
      <c r="E267" s="84">
        <v>0</v>
      </c>
      <c r="F267" s="84">
        <v>0</v>
      </c>
      <c r="G267" s="84">
        <v>0</v>
      </c>
      <c r="H267" s="84">
        <v>0</v>
      </c>
      <c r="I267" s="84">
        <v>0</v>
      </c>
      <c r="J267" s="84">
        <v>0</v>
      </c>
      <c r="K267" s="84">
        <v>0</v>
      </c>
      <c r="L267" s="84">
        <v>0</v>
      </c>
    </row>
    <row r="268" spans="1:12" x14ac:dyDescent="0.25">
      <c r="A268" s="83" t="s">
        <v>929</v>
      </c>
      <c r="B268" s="83" t="s">
        <v>928</v>
      </c>
      <c r="C268" s="84">
        <v>0</v>
      </c>
      <c r="D268" s="84">
        <v>0</v>
      </c>
      <c r="E268" s="84">
        <v>0</v>
      </c>
      <c r="F268" s="84">
        <v>0</v>
      </c>
      <c r="G268" s="84">
        <v>0</v>
      </c>
      <c r="H268" s="84">
        <v>0</v>
      </c>
      <c r="I268" s="84">
        <v>0</v>
      </c>
      <c r="J268" s="84">
        <v>0</v>
      </c>
      <c r="K268" s="84">
        <v>0</v>
      </c>
      <c r="L268" s="84">
        <v>0</v>
      </c>
    </row>
    <row r="269" spans="1:12" x14ac:dyDescent="0.25">
      <c r="A269" s="83" t="s">
        <v>927</v>
      </c>
      <c r="B269" s="83" t="s">
        <v>1926</v>
      </c>
      <c r="C269" s="84">
        <v>0</v>
      </c>
      <c r="D269" s="84">
        <v>0</v>
      </c>
      <c r="E269" s="84">
        <v>0</v>
      </c>
      <c r="F269" s="84">
        <v>0</v>
      </c>
      <c r="G269" s="84">
        <v>0</v>
      </c>
      <c r="H269" s="84">
        <v>0</v>
      </c>
      <c r="I269" s="84">
        <v>0</v>
      </c>
      <c r="J269" s="84">
        <v>0</v>
      </c>
      <c r="K269" s="84">
        <v>0</v>
      </c>
      <c r="L269" s="84">
        <v>0</v>
      </c>
    </row>
    <row r="270" spans="1:12" x14ac:dyDescent="0.25">
      <c r="A270" s="83" t="s">
        <v>1924</v>
      </c>
      <c r="B270" s="83" t="s">
        <v>1925</v>
      </c>
      <c r="C270" s="84"/>
      <c r="H270" s="84"/>
      <c r="I270" s="84"/>
      <c r="J270" s="84"/>
      <c r="K270" s="84">
        <v>0</v>
      </c>
      <c r="L270" s="84">
        <v>415714.95439999999</v>
      </c>
    </row>
    <row r="271" spans="1:12" ht="15.75" thickBot="1" x14ac:dyDescent="0.3">
      <c r="A271" s="95" t="s">
        <v>926</v>
      </c>
      <c r="B271" s="96" t="s">
        <v>0</v>
      </c>
      <c r="C271" s="97">
        <v>100000</v>
      </c>
      <c r="D271" s="97">
        <v>100000</v>
      </c>
      <c r="E271" s="97">
        <v>0</v>
      </c>
      <c r="F271" s="97">
        <v>0</v>
      </c>
      <c r="G271" s="97">
        <v>0</v>
      </c>
      <c r="H271" s="97">
        <v>0</v>
      </c>
      <c r="I271" s="97">
        <v>0</v>
      </c>
      <c r="J271" s="97">
        <v>0</v>
      </c>
      <c r="K271" s="97">
        <v>0</v>
      </c>
      <c r="L271" s="97">
        <v>415714.95439999999</v>
      </c>
    </row>
    <row r="272" spans="1:12" ht="15.75" thickTop="1" x14ac:dyDescent="0.25">
      <c r="E272" s="83"/>
      <c r="F272" s="83"/>
      <c r="G272" s="83"/>
    </row>
    <row r="273" spans="1:12" ht="15.75" thickBot="1" x14ac:dyDescent="0.3">
      <c r="A273" s="98" t="s">
        <v>925</v>
      </c>
      <c r="B273" s="98"/>
      <c r="C273" s="99">
        <v>1343497.5099999998</v>
      </c>
      <c r="D273" s="99">
        <v>2012634.12</v>
      </c>
      <c r="E273" s="99">
        <v>2835048.8319999999</v>
      </c>
      <c r="F273" s="99">
        <v>2815311.14</v>
      </c>
      <c r="G273" s="99">
        <v>1204354.51</v>
      </c>
      <c r="H273" s="99">
        <v>1229784.2856000001</v>
      </c>
      <c r="I273" s="99">
        <v>1829186.0822666669</v>
      </c>
      <c r="J273" s="99">
        <v>2096864.8989333333</v>
      </c>
      <c r="K273" s="99">
        <v>1291094.9756</v>
      </c>
      <c r="L273" s="99">
        <v>1302500</v>
      </c>
    </row>
    <row r="274" spans="1:12" x14ac:dyDescent="0.25">
      <c r="C274" s="84"/>
      <c r="H274" s="84"/>
      <c r="I274" s="84"/>
      <c r="J274" s="84"/>
      <c r="K274" s="84"/>
      <c r="L274" s="84"/>
    </row>
    <row r="275" spans="1:12" x14ac:dyDescent="0.25">
      <c r="A275" s="83" t="s">
        <v>924</v>
      </c>
      <c r="B275" s="83" t="s">
        <v>0</v>
      </c>
      <c r="C275" s="84">
        <v>81774.95</v>
      </c>
      <c r="D275" s="84">
        <v>2102234.12</v>
      </c>
      <c r="E275" s="84">
        <v>2605048.8319999999</v>
      </c>
      <c r="F275" s="84">
        <v>2815311.1400000006</v>
      </c>
      <c r="G275" s="84">
        <v>439724.93000000005</v>
      </c>
      <c r="H275" s="84">
        <v>1229784.2856000001</v>
      </c>
      <c r="I275" s="84">
        <v>1829186.0822666669</v>
      </c>
      <c r="J275" s="84">
        <v>2096864.8989333301</v>
      </c>
      <c r="K275" s="84">
        <v>1291094.9756</v>
      </c>
      <c r="L275" s="84">
        <v>1302500</v>
      </c>
    </row>
    <row r="276" spans="1:12" x14ac:dyDescent="0.25">
      <c r="A276" s="83" t="s">
        <v>923</v>
      </c>
      <c r="B276" s="83" t="s">
        <v>0</v>
      </c>
      <c r="C276" s="84">
        <v>1343497.5099999998</v>
      </c>
      <c r="D276" s="84">
        <v>2012634.12</v>
      </c>
      <c r="E276" s="84">
        <v>2835048.8319999999</v>
      </c>
      <c r="F276" s="84">
        <v>2815311.14</v>
      </c>
      <c r="G276" s="84">
        <v>1204354.51</v>
      </c>
      <c r="H276" s="84">
        <v>1229784.2856000001</v>
      </c>
      <c r="I276" s="84">
        <v>1829186.0822666669</v>
      </c>
      <c r="J276" s="84">
        <v>2096864.8989333333</v>
      </c>
      <c r="K276" s="84">
        <v>1291094.9756</v>
      </c>
      <c r="L276" s="84">
        <v>1302500</v>
      </c>
    </row>
    <row r="277" spans="1:12" x14ac:dyDescent="0.25">
      <c r="A277" s="82" t="s">
        <v>922</v>
      </c>
      <c r="B277" s="82" t="s">
        <v>0</v>
      </c>
      <c r="C277" s="154">
        <v>-1261722.5599999998</v>
      </c>
      <c r="D277" s="154">
        <v>89600</v>
      </c>
      <c r="E277" s="154">
        <v>-230000</v>
      </c>
      <c r="F277" s="154">
        <v>0</v>
      </c>
      <c r="G277" s="154">
        <v>-764629.58</v>
      </c>
      <c r="H277" s="154">
        <v>0</v>
      </c>
      <c r="I277" s="154">
        <v>0</v>
      </c>
      <c r="J277" s="154">
        <v>-3.2596290111541748E-9</v>
      </c>
      <c r="K277" s="154">
        <v>0</v>
      </c>
      <c r="L277" s="154">
        <v>0</v>
      </c>
    </row>
    <row r="278" spans="1:12" x14ac:dyDescent="0.25">
      <c r="E278" s="83"/>
      <c r="F278" s="83"/>
      <c r="G278" s="83"/>
    </row>
    <row r="279" spans="1:12" x14ac:dyDescent="0.25">
      <c r="A279" s="93"/>
      <c r="B279" s="93"/>
      <c r="C279" s="93"/>
      <c r="D279" s="94"/>
      <c r="E279" s="93"/>
      <c r="F279" s="93"/>
      <c r="G279" s="93"/>
      <c r="H279" s="93"/>
      <c r="I279" s="93"/>
      <c r="J279" s="93"/>
      <c r="K279" s="93"/>
      <c r="L279" s="93"/>
    </row>
    <row r="280" spans="1:12" x14ac:dyDescent="0.25">
      <c r="E280" s="83"/>
      <c r="F280" s="83"/>
      <c r="G280" s="83"/>
    </row>
    <row r="281" spans="1:12" x14ac:dyDescent="0.25">
      <c r="A281" s="82" t="s">
        <v>921</v>
      </c>
      <c r="C281" s="84"/>
      <c r="H281" s="84"/>
      <c r="I281" s="84"/>
      <c r="J281" s="84"/>
      <c r="K281" s="84"/>
      <c r="L281" s="84"/>
    </row>
    <row r="282" spans="1:12" x14ac:dyDescent="0.25">
      <c r="A282" s="82" t="s">
        <v>609</v>
      </c>
      <c r="C282" s="84"/>
      <c r="H282" s="84"/>
      <c r="I282" s="84"/>
      <c r="J282" s="84"/>
      <c r="K282" s="84"/>
      <c r="L282" s="84"/>
    </row>
    <row r="283" spans="1:12" x14ac:dyDescent="0.25">
      <c r="A283" s="83" t="s">
        <v>920</v>
      </c>
      <c r="B283" s="83" t="s">
        <v>609</v>
      </c>
      <c r="C283" s="84">
        <v>379.32</v>
      </c>
      <c r="D283" s="84">
        <v>1162.27</v>
      </c>
      <c r="E283" s="84">
        <v>0</v>
      </c>
      <c r="G283" s="84">
        <v>901.57</v>
      </c>
      <c r="H283" s="84"/>
      <c r="I283" s="84"/>
      <c r="J283" s="84"/>
      <c r="K283" s="84"/>
      <c r="L283" s="84"/>
    </row>
    <row r="284" spans="1:12" ht="15.75" thickBot="1" x14ac:dyDescent="0.3">
      <c r="A284" s="85" t="s">
        <v>611</v>
      </c>
      <c r="B284" s="86" t="s">
        <v>0</v>
      </c>
      <c r="C284" s="87">
        <v>379.32</v>
      </c>
      <c r="D284" s="87">
        <v>1162.27</v>
      </c>
      <c r="E284" s="87">
        <v>0</v>
      </c>
      <c r="F284" s="87">
        <v>0</v>
      </c>
      <c r="G284" s="87">
        <v>901.57</v>
      </c>
      <c r="H284" s="87">
        <v>0</v>
      </c>
      <c r="I284" s="87">
        <v>0</v>
      </c>
      <c r="J284" s="87">
        <v>0</v>
      </c>
      <c r="K284" s="87">
        <v>0</v>
      </c>
      <c r="L284" s="87">
        <v>0</v>
      </c>
    </row>
    <row r="285" spans="1:12" ht="15.75" thickTop="1" x14ac:dyDescent="0.25">
      <c r="C285" s="84"/>
      <c r="H285" s="84"/>
      <c r="I285" s="84"/>
      <c r="J285" s="84"/>
      <c r="K285" s="84"/>
      <c r="L285" s="84"/>
    </row>
    <row r="286" spans="1:12" x14ac:dyDescent="0.25">
      <c r="A286" s="82" t="s">
        <v>236</v>
      </c>
      <c r="C286" s="84"/>
      <c r="H286" s="84"/>
      <c r="I286" s="84"/>
      <c r="J286" s="84"/>
      <c r="K286" s="84"/>
      <c r="L286" s="84"/>
    </row>
    <row r="287" spans="1:12" x14ac:dyDescent="0.25">
      <c r="A287" s="83" t="s">
        <v>919</v>
      </c>
      <c r="B287" s="83" t="s">
        <v>918</v>
      </c>
      <c r="C287" s="84">
        <v>188000</v>
      </c>
      <c r="D287" s="84">
        <v>243100</v>
      </c>
      <c r="G287" s="84">
        <v>0</v>
      </c>
      <c r="H287" s="84"/>
      <c r="I287" s="84"/>
      <c r="J287" s="84"/>
      <c r="K287" s="84"/>
      <c r="L287" s="84"/>
    </row>
    <row r="288" spans="1:12" ht="15.75" thickBot="1" x14ac:dyDescent="0.3">
      <c r="A288" s="85" t="s">
        <v>245</v>
      </c>
      <c r="B288" s="86" t="s">
        <v>0</v>
      </c>
      <c r="C288" s="87">
        <v>188000</v>
      </c>
      <c r="D288" s="87">
        <v>243100</v>
      </c>
      <c r="E288" s="87"/>
      <c r="F288" s="87"/>
      <c r="G288" s="87"/>
      <c r="H288" s="87"/>
      <c r="I288" s="87"/>
      <c r="J288" s="87"/>
      <c r="K288" s="87"/>
      <c r="L288" s="87"/>
    </row>
    <row r="289" spans="1:12" ht="15.75" thickTop="1" x14ac:dyDescent="0.25">
      <c r="C289" s="84"/>
      <c r="H289" s="84"/>
      <c r="I289" s="84"/>
      <c r="J289" s="84"/>
      <c r="K289" s="84"/>
      <c r="L289" s="84"/>
    </row>
    <row r="290" spans="1:12" x14ac:dyDescent="0.25">
      <c r="A290" s="82" t="s">
        <v>754</v>
      </c>
      <c r="C290" s="84"/>
      <c r="H290" s="84"/>
      <c r="I290" s="84"/>
      <c r="J290" s="84"/>
      <c r="K290" s="84"/>
      <c r="L290" s="84"/>
    </row>
    <row r="291" spans="1:12" x14ac:dyDescent="0.25">
      <c r="A291" s="83" t="s">
        <v>917</v>
      </c>
      <c r="B291" s="83" t="s">
        <v>916</v>
      </c>
      <c r="C291" s="84">
        <v>0</v>
      </c>
      <c r="D291" s="84">
        <v>0</v>
      </c>
      <c r="H291" s="84"/>
      <c r="I291" s="84"/>
      <c r="J291" s="84"/>
      <c r="K291" s="84"/>
      <c r="L291" s="84"/>
    </row>
    <row r="292" spans="1:12" ht="15.75" thickBot="1" x14ac:dyDescent="0.3">
      <c r="A292" s="85" t="s">
        <v>764</v>
      </c>
      <c r="B292" s="86" t="s">
        <v>0</v>
      </c>
      <c r="C292" s="87">
        <v>0</v>
      </c>
      <c r="D292" s="87">
        <v>0</v>
      </c>
      <c r="E292" s="87"/>
      <c r="F292" s="87"/>
      <c r="G292" s="87"/>
      <c r="H292" s="87"/>
      <c r="I292" s="87"/>
      <c r="J292" s="87"/>
      <c r="K292" s="87"/>
      <c r="L292" s="87"/>
    </row>
    <row r="293" spans="1:12" ht="15.75" thickTop="1" x14ac:dyDescent="0.25">
      <c r="C293" s="84"/>
      <c r="H293" s="84"/>
      <c r="I293" s="84"/>
      <c r="J293" s="84"/>
      <c r="K293" s="84"/>
      <c r="L293" s="84"/>
    </row>
    <row r="294" spans="1:12" ht="15.75" thickBot="1" x14ac:dyDescent="0.3">
      <c r="A294" s="91" t="s">
        <v>915</v>
      </c>
      <c r="B294" s="91"/>
      <c r="C294" s="92">
        <v>188379.32</v>
      </c>
      <c r="D294" s="92">
        <v>244262.27</v>
      </c>
      <c r="E294" s="92"/>
      <c r="F294" s="92"/>
      <c r="G294" s="92"/>
      <c r="H294" s="92"/>
      <c r="I294" s="92"/>
      <c r="J294" s="92"/>
      <c r="K294" s="92"/>
      <c r="L294" s="92"/>
    </row>
    <row r="295" spans="1:12" x14ac:dyDescent="0.25">
      <c r="C295" s="84"/>
      <c r="H295" s="84"/>
      <c r="I295" s="84"/>
      <c r="J295" s="84"/>
      <c r="K295" s="84"/>
      <c r="L295" s="84"/>
    </row>
    <row r="296" spans="1:12" x14ac:dyDescent="0.25">
      <c r="A296" s="93"/>
      <c r="B296" s="93"/>
      <c r="C296" s="94"/>
      <c r="D296" s="94"/>
      <c r="E296" s="94"/>
      <c r="F296" s="94"/>
      <c r="G296" s="94"/>
      <c r="H296" s="94"/>
      <c r="I296" s="94"/>
      <c r="J296" s="94"/>
      <c r="K296" s="94"/>
      <c r="L296" s="94"/>
    </row>
    <row r="297" spans="1:12" x14ac:dyDescent="0.25">
      <c r="C297" s="84"/>
      <c r="H297" s="84"/>
      <c r="I297" s="84"/>
      <c r="J297" s="84"/>
      <c r="K297" s="84"/>
      <c r="L297" s="84"/>
    </row>
    <row r="298" spans="1:12" x14ac:dyDescent="0.25">
      <c r="A298" s="82" t="s">
        <v>914</v>
      </c>
      <c r="C298" s="84"/>
      <c r="H298" s="84"/>
      <c r="I298" s="84"/>
      <c r="J298" s="84"/>
      <c r="K298" s="84"/>
      <c r="L298" s="84"/>
    </row>
    <row r="299" spans="1:12" x14ac:dyDescent="0.25">
      <c r="A299" s="82" t="s">
        <v>913</v>
      </c>
      <c r="C299" s="84"/>
      <c r="H299" s="84"/>
      <c r="I299" s="84"/>
      <c r="J299" s="84"/>
      <c r="K299" s="84"/>
      <c r="L299" s="84"/>
    </row>
    <row r="300" spans="1:12" x14ac:dyDescent="0.25">
      <c r="A300" s="83" t="s">
        <v>912</v>
      </c>
      <c r="B300" s="83" t="s">
        <v>75</v>
      </c>
      <c r="C300" s="84">
        <v>48</v>
      </c>
      <c r="D300" s="84">
        <v>48</v>
      </c>
      <c r="G300" s="84">
        <v>60</v>
      </c>
      <c r="H300" s="84"/>
      <c r="I300" s="84"/>
      <c r="J300" s="84"/>
      <c r="K300" s="84"/>
      <c r="L300" s="84"/>
    </row>
    <row r="301" spans="1:12" ht="15.75" thickBot="1" x14ac:dyDescent="0.3">
      <c r="A301" s="95" t="s">
        <v>911</v>
      </c>
      <c r="B301" s="96" t="s">
        <v>0</v>
      </c>
      <c r="C301" s="97">
        <v>48</v>
      </c>
      <c r="D301" s="97">
        <v>48</v>
      </c>
      <c r="E301" s="97"/>
      <c r="F301" s="97"/>
      <c r="G301" s="97"/>
      <c r="H301" s="97"/>
      <c r="I301" s="97"/>
      <c r="J301" s="97"/>
      <c r="K301" s="97"/>
      <c r="L301" s="97"/>
    </row>
    <row r="302" spans="1:12" ht="15.75" thickTop="1" x14ac:dyDescent="0.25">
      <c r="C302" s="84"/>
      <c r="H302" s="84"/>
      <c r="I302" s="84"/>
      <c r="J302" s="84"/>
      <c r="K302" s="84"/>
      <c r="L302" s="84"/>
    </row>
    <row r="303" spans="1:12" x14ac:dyDescent="0.25">
      <c r="A303" s="82" t="s">
        <v>108</v>
      </c>
      <c r="C303" s="84"/>
      <c r="H303" s="84"/>
      <c r="I303" s="84"/>
      <c r="J303" s="84"/>
      <c r="K303" s="84"/>
      <c r="L303" s="84"/>
    </row>
    <row r="304" spans="1:12" x14ac:dyDescent="0.25">
      <c r="A304" s="83" t="s">
        <v>910</v>
      </c>
      <c r="B304" s="83" t="s">
        <v>32</v>
      </c>
      <c r="C304" s="84">
        <v>0</v>
      </c>
      <c r="D304" s="84">
        <v>0</v>
      </c>
      <c r="H304" s="84"/>
      <c r="I304" s="84"/>
      <c r="J304" s="84"/>
      <c r="K304" s="84"/>
      <c r="L304" s="84"/>
    </row>
    <row r="305" spans="1:12" x14ac:dyDescent="0.25">
      <c r="A305" s="83" t="s">
        <v>909</v>
      </c>
      <c r="B305" s="83" t="s">
        <v>908</v>
      </c>
      <c r="C305" s="84">
        <v>0</v>
      </c>
      <c r="D305" s="84">
        <v>0</v>
      </c>
      <c r="H305" s="84"/>
      <c r="I305" s="84"/>
      <c r="J305" s="84"/>
      <c r="K305" s="84"/>
      <c r="L305" s="84"/>
    </row>
    <row r="306" spans="1:12" ht="15.75" thickBot="1" x14ac:dyDescent="0.3">
      <c r="A306" s="95" t="s">
        <v>907</v>
      </c>
      <c r="B306" s="96" t="s">
        <v>0</v>
      </c>
      <c r="C306" s="97">
        <v>0</v>
      </c>
      <c r="D306" s="97">
        <v>0</v>
      </c>
      <c r="E306" s="97"/>
      <c r="F306" s="97"/>
      <c r="G306" s="97"/>
      <c r="H306" s="97"/>
      <c r="I306" s="97"/>
      <c r="J306" s="97"/>
      <c r="K306" s="97"/>
      <c r="L306" s="97"/>
    </row>
    <row r="307" spans="1:12" ht="15.75" thickTop="1" x14ac:dyDescent="0.25">
      <c r="C307" s="84"/>
      <c r="H307" s="84"/>
      <c r="I307" s="84"/>
      <c r="J307" s="84"/>
      <c r="K307" s="84"/>
      <c r="L307" s="84"/>
    </row>
    <row r="308" spans="1:12" x14ac:dyDescent="0.25">
      <c r="A308" s="82" t="s">
        <v>236</v>
      </c>
      <c r="C308" s="84"/>
      <c r="H308" s="84"/>
      <c r="I308" s="84"/>
      <c r="J308" s="84"/>
      <c r="K308" s="84"/>
      <c r="L308" s="84"/>
    </row>
    <row r="309" spans="1:12" x14ac:dyDescent="0.25">
      <c r="A309" s="83" t="s">
        <v>906</v>
      </c>
      <c r="B309" s="83" t="s">
        <v>242</v>
      </c>
      <c r="C309" s="84">
        <v>0</v>
      </c>
      <c r="D309" s="84">
        <v>0</v>
      </c>
      <c r="H309" s="84"/>
      <c r="I309" s="84"/>
      <c r="J309" s="84"/>
      <c r="K309" s="84"/>
      <c r="L309" s="84"/>
    </row>
    <row r="310" spans="1:12" ht="15.75" thickBot="1" x14ac:dyDescent="0.3">
      <c r="A310" s="95" t="s">
        <v>245</v>
      </c>
      <c r="B310" s="96" t="s">
        <v>0</v>
      </c>
      <c r="C310" s="97">
        <v>0</v>
      </c>
      <c r="D310" s="97">
        <v>0</v>
      </c>
      <c r="E310" s="97"/>
      <c r="F310" s="97"/>
      <c r="G310" s="97"/>
      <c r="H310" s="97"/>
      <c r="I310" s="97"/>
      <c r="J310" s="97"/>
      <c r="K310" s="97"/>
      <c r="L310" s="97"/>
    </row>
    <row r="311" spans="1:12" ht="15.75" thickTop="1" x14ac:dyDescent="0.25">
      <c r="C311" s="84"/>
      <c r="H311" s="84"/>
      <c r="I311" s="84"/>
      <c r="J311" s="84"/>
      <c r="K311" s="84"/>
      <c r="L311" s="84"/>
    </row>
    <row r="312" spans="1:12" ht="15.75" thickBot="1" x14ac:dyDescent="0.3">
      <c r="A312" s="98" t="s">
        <v>905</v>
      </c>
      <c r="B312" s="105"/>
      <c r="C312" s="145">
        <v>48</v>
      </c>
      <c r="D312" s="99">
        <v>48</v>
      </c>
      <c r="E312" s="99"/>
      <c r="F312" s="99"/>
      <c r="G312" s="99"/>
      <c r="H312" s="99"/>
      <c r="I312" s="99"/>
      <c r="J312" s="99"/>
      <c r="K312" s="99"/>
      <c r="L312" s="99"/>
    </row>
    <row r="313" spans="1:12" x14ac:dyDescent="0.25">
      <c r="C313" s="84"/>
      <c r="H313" s="84"/>
      <c r="I313" s="84"/>
      <c r="J313" s="84"/>
      <c r="K313" s="84"/>
      <c r="L313" s="84"/>
    </row>
    <row r="314" spans="1:12" x14ac:dyDescent="0.25">
      <c r="A314" s="83" t="s">
        <v>904</v>
      </c>
      <c r="B314" s="83" t="s">
        <v>0</v>
      </c>
      <c r="C314" s="84">
        <v>188379.32</v>
      </c>
      <c r="D314" s="84">
        <v>244262.27</v>
      </c>
      <c r="H314" s="84"/>
      <c r="I314" s="84"/>
      <c r="J314" s="84"/>
      <c r="K314" s="84"/>
      <c r="L314" s="84"/>
    </row>
    <row r="315" spans="1:12" x14ac:dyDescent="0.25">
      <c r="A315" s="83" t="s">
        <v>903</v>
      </c>
      <c r="B315" s="83" t="s">
        <v>0</v>
      </c>
      <c r="C315" s="84">
        <v>48</v>
      </c>
      <c r="D315" s="84">
        <v>48</v>
      </c>
      <c r="H315" s="84"/>
      <c r="I315" s="84"/>
      <c r="J315" s="84"/>
      <c r="K315" s="84"/>
      <c r="L315" s="84"/>
    </row>
    <row r="316" spans="1:12" x14ac:dyDescent="0.25">
      <c r="A316" s="82" t="s">
        <v>902</v>
      </c>
      <c r="B316" s="82" t="s">
        <v>0</v>
      </c>
      <c r="C316" s="102">
        <v>188331.32</v>
      </c>
      <c r="D316" s="102">
        <v>244214.27</v>
      </c>
      <c r="E316" s="102"/>
      <c r="F316" s="102"/>
      <c r="G316" s="102"/>
      <c r="H316" s="102"/>
      <c r="I316" s="102"/>
      <c r="J316" s="102"/>
      <c r="K316" s="102"/>
      <c r="L316" s="102"/>
    </row>
    <row r="317" spans="1:12" x14ac:dyDescent="0.25">
      <c r="C317" s="84"/>
      <c r="H317" s="84"/>
      <c r="I317" s="84"/>
      <c r="J317" s="84"/>
      <c r="K317" s="84"/>
      <c r="L317" s="84"/>
    </row>
    <row r="318" spans="1:12" x14ac:dyDescent="0.25">
      <c r="A318" s="93"/>
      <c r="B318" s="93"/>
      <c r="C318" s="94"/>
      <c r="D318" s="94"/>
      <c r="E318" s="94"/>
      <c r="F318" s="94"/>
      <c r="G318" s="94"/>
      <c r="H318" s="94"/>
      <c r="I318" s="94"/>
      <c r="J318" s="94"/>
      <c r="K318" s="94"/>
      <c r="L318" s="94"/>
    </row>
    <row r="319" spans="1:12" x14ac:dyDescent="0.25">
      <c r="C319" s="84"/>
      <c r="H319" s="84"/>
      <c r="I319" s="84"/>
      <c r="J319" s="84"/>
      <c r="K319" s="84"/>
      <c r="L319" s="84"/>
    </row>
    <row r="320" spans="1:12" x14ac:dyDescent="0.25">
      <c r="A320" s="82" t="s">
        <v>901</v>
      </c>
      <c r="C320" s="84"/>
      <c r="H320" s="84"/>
      <c r="I320" s="84"/>
      <c r="J320" s="84"/>
      <c r="K320" s="84"/>
      <c r="L320" s="84"/>
    </row>
    <row r="321" spans="1:12" x14ac:dyDescent="0.25">
      <c r="A321" s="82" t="s">
        <v>609</v>
      </c>
      <c r="C321" s="84"/>
      <c r="H321" s="84"/>
      <c r="I321" s="84"/>
      <c r="J321" s="84"/>
      <c r="K321" s="84"/>
      <c r="L321" s="84"/>
    </row>
    <row r="322" spans="1:12" x14ac:dyDescent="0.25">
      <c r="A322" s="83" t="s">
        <v>900</v>
      </c>
      <c r="B322" s="83" t="s">
        <v>609</v>
      </c>
      <c r="C322" s="84">
        <v>445.99</v>
      </c>
      <c r="D322" s="84">
        <v>754.37</v>
      </c>
      <c r="E322" s="84">
        <v>0</v>
      </c>
      <c r="F322" s="84">
        <v>0</v>
      </c>
      <c r="G322" s="84">
        <v>673.15</v>
      </c>
      <c r="H322" s="84">
        <v>0</v>
      </c>
      <c r="I322" s="84">
        <v>0</v>
      </c>
      <c r="J322" s="84">
        <v>0</v>
      </c>
      <c r="K322" s="84">
        <v>0</v>
      </c>
      <c r="L322" s="84">
        <v>0</v>
      </c>
    </row>
    <row r="323" spans="1:12" ht="15.75" thickBot="1" x14ac:dyDescent="0.3">
      <c r="A323" s="85" t="s">
        <v>611</v>
      </c>
      <c r="B323" s="86" t="s">
        <v>0</v>
      </c>
      <c r="C323" s="87">
        <v>445.99</v>
      </c>
      <c r="D323" s="87">
        <v>754.37</v>
      </c>
      <c r="E323" s="87">
        <v>0</v>
      </c>
      <c r="F323" s="87">
        <v>0</v>
      </c>
      <c r="G323" s="87">
        <v>673.15</v>
      </c>
      <c r="H323" s="87">
        <v>0</v>
      </c>
      <c r="I323" s="87">
        <v>0</v>
      </c>
      <c r="J323" s="87">
        <v>0</v>
      </c>
      <c r="K323" s="87">
        <v>0</v>
      </c>
      <c r="L323" s="87">
        <v>0</v>
      </c>
    </row>
    <row r="324" spans="1:12" ht="15.75" thickTop="1" x14ac:dyDescent="0.25">
      <c r="C324" s="84"/>
      <c r="H324" s="84"/>
      <c r="I324" s="84"/>
      <c r="J324" s="84"/>
      <c r="K324" s="84"/>
      <c r="L324" s="84"/>
    </row>
    <row r="325" spans="1:12" x14ac:dyDescent="0.25">
      <c r="A325" s="82" t="s">
        <v>899</v>
      </c>
      <c r="C325" s="84"/>
      <c r="H325" s="84"/>
      <c r="I325" s="84"/>
      <c r="J325" s="84"/>
      <c r="K325" s="84"/>
      <c r="L325" s="84"/>
    </row>
    <row r="326" spans="1:12" x14ac:dyDescent="0.25">
      <c r="A326" s="83" t="s">
        <v>898</v>
      </c>
      <c r="B326" s="83" t="s">
        <v>897</v>
      </c>
      <c r="C326" s="84">
        <v>385308.28</v>
      </c>
      <c r="D326" s="84">
        <v>399567.57</v>
      </c>
      <c r="E326" s="84">
        <v>395000</v>
      </c>
      <c r="F326" s="84">
        <v>395000</v>
      </c>
      <c r="G326" s="84">
        <v>394451.94</v>
      </c>
      <c r="H326" s="84">
        <v>389000</v>
      </c>
      <c r="I326" s="84">
        <v>389000</v>
      </c>
      <c r="J326" s="84">
        <v>389000</v>
      </c>
      <c r="K326" s="84">
        <v>389000</v>
      </c>
      <c r="L326" s="84">
        <v>389000</v>
      </c>
    </row>
    <row r="327" spans="1:12" x14ac:dyDescent="0.25">
      <c r="A327" s="83" t="s">
        <v>896</v>
      </c>
      <c r="B327" s="83" t="s">
        <v>895</v>
      </c>
      <c r="C327" s="84">
        <v>1600</v>
      </c>
      <c r="D327" s="84">
        <v>1600</v>
      </c>
      <c r="E327" s="84">
        <v>1600</v>
      </c>
      <c r="F327" s="84">
        <v>1600</v>
      </c>
      <c r="G327" s="84">
        <v>1600</v>
      </c>
      <c r="H327" s="84">
        <v>1600</v>
      </c>
      <c r="I327" s="84">
        <v>1600</v>
      </c>
      <c r="J327" s="84">
        <v>1600</v>
      </c>
      <c r="K327" s="84">
        <v>1600</v>
      </c>
      <c r="L327" s="84">
        <v>1600</v>
      </c>
    </row>
    <row r="328" spans="1:12" ht="15.75" thickBot="1" x14ac:dyDescent="0.3">
      <c r="A328" s="85" t="s">
        <v>894</v>
      </c>
      <c r="B328" s="86" t="s">
        <v>0</v>
      </c>
      <c r="C328" s="87">
        <v>386908.28</v>
      </c>
      <c r="D328" s="87">
        <v>401167.57</v>
      </c>
      <c r="E328" s="87">
        <v>396600</v>
      </c>
      <c r="F328" s="87">
        <v>396600</v>
      </c>
      <c r="G328" s="87">
        <v>396051.94</v>
      </c>
      <c r="H328" s="87">
        <v>390600</v>
      </c>
      <c r="I328" s="87">
        <v>390600</v>
      </c>
      <c r="J328" s="87">
        <v>390600</v>
      </c>
      <c r="K328" s="87">
        <v>390600</v>
      </c>
      <c r="L328" s="87">
        <v>390600</v>
      </c>
    </row>
    <row r="329" spans="1:12" ht="15.75" thickTop="1" x14ac:dyDescent="0.25">
      <c r="C329" s="84"/>
      <c r="H329" s="84"/>
      <c r="I329" s="84"/>
      <c r="J329" s="84"/>
      <c r="K329" s="84"/>
      <c r="L329" s="84"/>
    </row>
    <row r="330" spans="1:12" x14ac:dyDescent="0.25">
      <c r="A330" s="82" t="s">
        <v>754</v>
      </c>
      <c r="C330" s="84"/>
      <c r="H330" s="84"/>
      <c r="I330" s="84"/>
      <c r="J330" s="84"/>
      <c r="K330" s="84"/>
      <c r="L330" s="84"/>
    </row>
    <row r="331" spans="1:12" x14ac:dyDescent="0.25">
      <c r="A331" s="83" t="s">
        <v>893</v>
      </c>
      <c r="B331" s="83" t="s">
        <v>754</v>
      </c>
      <c r="C331" s="84">
        <v>0</v>
      </c>
      <c r="D331" s="84">
        <v>0</v>
      </c>
      <c r="E331" s="84">
        <v>0</v>
      </c>
      <c r="F331" s="84">
        <v>0</v>
      </c>
      <c r="G331" s="84">
        <v>0</v>
      </c>
      <c r="H331" s="84">
        <v>0</v>
      </c>
      <c r="I331" s="84">
        <v>0</v>
      </c>
      <c r="J331" s="84">
        <v>0</v>
      </c>
      <c r="K331" s="84">
        <v>0</v>
      </c>
      <c r="L331" s="84">
        <v>0</v>
      </c>
    </row>
    <row r="332" spans="1:12" ht="15.75" thickBot="1" x14ac:dyDescent="0.3">
      <c r="A332" s="85" t="s">
        <v>764</v>
      </c>
      <c r="B332" s="86" t="s">
        <v>0</v>
      </c>
      <c r="C332" s="87">
        <v>0</v>
      </c>
      <c r="D332" s="87">
        <v>0</v>
      </c>
      <c r="E332" s="87">
        <v>0</v>
      </c>
      <c r="F332" s="87">
        <v>0</v>
      </c>
      <c r="G332" s="87">
        <v>0</v>
      </c>
      <c r="H332" s="87">
        <v>0</v>
      </c>
      <c r="I332" s="87">
        <v>0</v>
      </c>
      <c r="J332" s="87">
        <v>0</v>
      </c>
      <c r="K332" s="87">
        <v>0</v>
      </c>
      <c r="L332" s="87">
        <v>0</v>
      </c>
    </row>
    <row r="333" spans="1:12" ht="15.75" thickTop="1" x14ac:dyDescent="0.25">
      <c r="C333" s="84"/>
      <c r="H333" s="84"/>
      <c r="I333" s="84"/>
      <c r="J333" s="84"/>
      <c r="K333" s="84"/>
      <c r="L333" s="84"/>
    </row>
    <row r="334" spans="1:12" ht="15.75" thickBot="1" x14ac:dyDescent="0.3">
      <c r="A334" s="91" t="s">
        <v>892</v>
      </c>
      <c r="B334" s="91"/>
      <c r="C334" s="92">
        <v>387354.27</v>
      </c>
      <c r="D334" s="92">
        <v>401921.94</v>
      </c>
      <c r="E334" s="92">
        <v>396600</v>
      </c>
      <c r="F334" s="92">
        <v>396600</v>
      </c>
      <c r="G334" s="92">
        <v>396725.09</v>
      </c>
      <c r="H334" s="92">
        <v>390600</v>
      </c>
      <c r="I334" s="92">
        <v>390600</v>
      </c>
      <c r="J334" s="92">
        <v>390600</v>
      </c>
      <c r="K334" s="92">
        <v>390600</v>
      </c>
      <c r="L334" s="92">
        <v>390600</v>
      </c>
    </row>
    <row r="335" spans="1:12" x14ac:dyDescent="0.25">
      <c r="C335" s="84"/>
      <c r="H335" s="84"/>
      <c r="I335" s="84"/>
      <c r="J335" s="84"/>
      <c r="K335" s="84"/>
      <c r="L335" s="84"/>
    </row>
    <row r="336" spans="1:12" x14ac:dyDescent="0.25">
      <c r="A336" s="93"/>
      <c r="B336" s="93"/>
      <c r="C336" s="94"/>
      <c r="D336" s="94"/>
      <c r="E336" s="94"/>
      <c r="F336" s="94"/>
      <c r="G336" s="94"/>
      <c r="H336" s="94"/>
      <c r="I336" s="94"/>
      <c r="J336" s="94"/>
      <c r="K336" s="94"/>
      <c r="L336" s="94"/>
    </row>
    <row r="337" spans="1:12" x14ac:dyDescent="0.25">
      <c r="C337" s="84"/>
      <c r="H337" s="84"/>
      <c r="I337" s="84"/>
      <c r="J337" s="84"/>
      <c r="K337" s="84"/>
      <c r="L337" s="84"/>
    </row>
    <row r="338" spans="1:12" x14ac:dyDescent="0.25">
      <c r="A338" s="82" t="s">
        <v>891</v>
      </c>
      <c r="C338" s="84"/>
      <c r="H338" s="84"/>
      <c r="I338" s="84"/>
      <c r="J338" s="84"/>
      <c r="K338" s="84"/>
      <c r="L338" s="84"/>
    </row>
    <row r="339" spans="1:12" x14ac:dyDescent="0.25">
      <c r="A339" s="82" t="s">
        <v>491</v>
      </c>
      <c r="C339" s="84"/>
      <c r="H339" s="84"/>
      <c r="I339" s="84"/>
      <c r="J339" s="84"/>
      <c r="K339" s="84"/>
      <c r="L339" s="84"/>
    </row>
    <row r="340" spans="1:12" x14ac:dyDescent="0.25">
      <c r="A340" s="83" t="s">
        <v>890</v>
      </c>
      <c r="B340" s="83" t="s">
        <v>172</v>
      </c>
      <c r="C340" s="84">
        <v>23367.81</v>
      </c>
      <c r="D340" s="84">
        <v>0</v>
      </c>
      <c r="E340" s="84">
        <v>0</v>
      </c>
      <c r="F340" s="84">
        <v>0</v>
      </c>
      <c r="G340" s="84">
        <v>0</v>
      </c>
      <c r="H340" s="84">
        <v>0</v>
      </c>
      <c r="I340" s="84">
        <v>0</v>
      </c>
      <c r="J340" s="84">
        <v>0</v>
      </c>
      <c r="K340" s="84">
        <v>0</v>
      </c>
      <c r="L340" s="84">
        <v>0</v>
      </c>
    </row>
    <row r="341" spans="1:12" ht="15.75" thickBot="1" x14ac:dyDescent="0.3">
      <c r="A341" s="95" t="s">
        <v>889</v>
      </c>
      <c r="B341" s="96" t="s">
        <v>0</v>
      </c>
      <c r="C341" s="97">
        <v>23367.81</v>
      </c>
      <c r="D341" s="97">
        <v>0</v>
      </c>
      <c r="E341" s="97">
        <v>0</v>
      </c>
      <c r="F341" s="97">
        <v>0</v>
      </c>
      <c r="G341" s="97">
        <v>0</v>
      </c>
      <c r="H341" s="97">
        <v>0</v>
      </c>
      <c r="I341" s="97">
        <v>0</v>
      </c>
      <c r="J341" s="97">
        <v>0</v>
      </c>
      <c r="K341" s="97">
        <v>0</v>
      </c>
      <c r="L341" s="97">
        <v>0</v>
      </c>
    </row>
    <row r="342" spans="1:12" ht="15.75" thickTop="1" x14ac:dyDescent="0.25">
      <c r="C342" s="84"/>
      <c r="H342" s="84"/>
      <c r="I342" s="84"/>
      <c r="J342" s="84"/>
      <c r="K342" s="84"/>
      <c r="L342" s="84"/>
    </row>
    <row r="343" spans="1:12" x14ac:dyDescent="0.25">
      <c r="A343" s="82" t="s">
        <v>513</v>
      </c>
      <c r="C343" s="84"/>
      <c r="H343" s="84"/>
      <c r="I343" s="84"/>
      <c r="J343" s="84"/>
      <c r="K343" s="84"/>
      <c r="L343" s="84"/>
    </row>
    <row r="344" spans="1:12" x14ac:dyDescent="0.25">
      <c r="A344" s="83" t="s">
        <v>888</v>
      </c>
      <c r="B344" s="83" t="s">
        <v>75</v>
      </c>
      <c r="C344" s="84">
        <v>48</v>
      </c>
      <c r="D344" s="84">
        <v>48</v>
      </c>
      <c r="G344" s="84">
        <v>60</v>
      </c>
      <c r="H344" s="84"/>
      <c r="I344" s="84"/>
      <c r="J344" s="84"/>
      <c r="K344" s="84"/>
      <c r="L344" s="84"/>
    </row>
    <row r="345" spans="1:12" x14ac:dyDescent="0.25">
      <c r="A345" s="83" t="s">
        <v>887</v>
      </c>
      <c r="B345" s="83" t="s">
        <v>50</v>
      </c>
      <c r="C345" s="84">
        <v>0</v>
      </c>
      <c r="D345" s="84">
        <v>0</v>
      </c>
      <c r="H345" s="84"/>
      <c r="I345" s="84"/>
      <c r="J345" s="84"/>
      <c r="K345" s="84"/>
      <c r="L345" s="84"/>
    </row>
    <row r="346" spans="1:12" x14ac:dyDescent="0.25">
      <c r="A346" s="83" t="s">
        <v>886</v>
      </c>
      <c r="B346" s="83" t="s">
        <v>190</v>
      </c>
      <c r="C346" s="84">
        <v>0</v>
      </c>
      <c r="D346" s="84">
        <v>0</v>
      </c>
      <c r="H346" s="84"/>
      <c r="I346" s="84"/>
      <c r="J346" s="84"/>
      <c r="K346" s="84"/>
      <c r="L346" s="84"/>
    </row>
    <row r="347" spans="1:12" ht="15.75" thickBot="1" x14ac:dyDescent="0.3">
      <c r="A347" s="95" t="s">
        <v>885</v>
      </c>
      <c r="B347" s="96" t="s">
        <v>0</v>
      </c>
      <c r="C347" s="97">
        <v>48</v>
      </c>
      <c r="D347" s="97">
        <v>48</v>
      </c>
      <c r="E347" s="97">
        <v>0</v>
      </c>
      <c r="F347" s="97">
        <v>0</v>
      </c>
      <c r="G347" s="97">
        <v>60</v>
      </c>
      <c r="H347" s="97">
        <v>0</v>
      </c>
      <c r="I347" s="97">
        <v>0</v>
      </c>
      <c r="J347" s="97">
        <v>0</v>
      </c>
      <c r="K347" s="97">
        <v>0</v>
      </c>
      <c r="L347" s="97">
        <v>0</v>
      </c>
    </row>
    <row r="348" spans="1:12" ht="15.75" thickTop="1" x14ac:dyDescent="0.25">
      <c r="C348" s="84"/>
      <c r="H348" s="84"/>
      <c r="I348" s="84"/>
      <c r="J348" s="84"/>
      <c r="K348" s="84"/>
      <c r="L348" s="84"/>
    </row>
    <row r="349" spans="1:12" x14ac:dyDescent="0.25">
      <c r="A349" s="82" t="s">
        <v>884</v>
      </c>
      <c r="C349" s="84"/>
      <c r="H349" s="84"/>
      <c r="I349" s="84"/>
      <c r="J349" s="84"/>
      <c r="K349" s="84"/>
      <c r="L349" s="84"/>
    </row>
    <row r="350" spans="1:12" x14ac:dyDescent="0.25">
      <c r="A350" s="83" t="s">
        <v>883</v>
      </c>
      <c r="B350" s="83" t="s">
        <v>50</v>
      </c>
      <c r="C350" s="84">
        <v>400000</v>
      </c>
      <c r="D350" s="84">
        <v>400000</v>
      </c>
      <c r="E350" s="84">
        <v>400000</v>
      </c>
      <c r="F350" s="84">
        <v>400000</v>
      </c>
      <c r="G350" s="84">
        <v>400000</v>
      </c>
      <c r="H350" s="84">
        <v>389000</v>
      </c>
      <c r="I350" s="84">
        <v>389000</v>
      </c>
      <c r="J350" s="84">
        <v>389000</v>
      </c>
      <c r="K350" s="84">
        <v>389000</v>
      </c>
      <c r="L350" s="84">
        <v>389000</v>
      </c>
    </row>
    <row r="351" spans="1:12" x14ac:dyDescent="0.25">
      <c r="B351" s="104" t="s">
        <v>882</v>
      </c>
      <c r="D351" s="83"/>
      <c r="H351" s="84"/>
      <c r="I351" s="84"/>
      <c r="J351" s="84"/>
      <c r="K351" s="84"/>
      <c r="L351" s="84"/>
    </row>
    <row r="352" spans="1:12" x14ac:dyDescent="0.25">
      <c r="B352" s="104" t="s">
        <v>881</v>
      </c>
      <c r="D352" s="83"/>
      <c r="H352" s="84"/>
      <c r="I352" s="84"/>
      <c r="J352" s="84"/>
      <c r="K352" s="84"/>
      <c r="L352" s="84"/>
    </row>
    <row r="353" spans="2:12" x14ac:dyDescent="0.25">
      <c r="B353" s="153" t="s">
        <v>880</v>
      </c>
      <c r="D353" s="83"/>
      <c r="H353" s="84"/>
      <c r="I353" s="84"/>
      <c r="J353" s="84"/>
      <c r="K353" s="84"/>
      <c r="L353" s="84"/>
    </row>
    <row r="354" spans="2:12" x14ac:dyDescent="0.25">
      <c r="B354" s="104" t="s">
        <v>879</v>
      </c>
      <c r="D354" s="83"/>
      <c r="E354" s="84">
        <v>118705</v>
      </c>
      <c r="F354" s="84">
        <v>118705</v>
      </c>
      <c r="H354" s="84"/>
      <c r="I354" s="84"/>
      <c r="J354" s="84"/>
      <c r="K354" s="84"/>
      <c r="L354" s="84"/>
    </row>
    <row r="355" spans="2:12" x14ac:dyDescent="0.25">
      <c r="B355" s="104" t="s">
        <v>1827</v>
      </c>
      <c r="D355" s="83"/>
      <c r="E355" s="84">
        <v>106925</v>
      </c>
      <c r="F355" s="84">
        <v>106925</v>
      </c>
      <c r="H355" s="84"/>
      <c r="I355" s="84"/>
      <c r="J355" s="84"/>
      <c r="K355" s="84"/>
      <c r="L355" s="84"/>
    </row>
    <row r="356" spans="2:12" x14ac:dyDescent="0.25">
      <c r="B356" s="104" t="s">
        <v>1826</v>
      </c>
      <c r="D356" s="83"/>
      <c r="E356" s="84">
        <v>26320</v>
      </c>
      <c r="F356" s="84">
        <v>26320</v>
      </c>
      <c r="H356" s="84"/>
      <c r="I356" s="84"/>
      <c r="J356" s="84"/>
      <c r="K356" s="84"/>
      <c r="L356" s="84"/>
    </row>
    <row r="357" spans="2:12" x14ac:dyDescent="0.25">
      <c r="B357" s="104" t="s">
        <v>1828</v>
      </c>
      <c r="D357" s="83"/>
      <c r="E357" s="84">
        <v>120085</v>
      </c>
      <c r="F357" s="84">
        <v>120085</v>
      </c>
      <c r="H357" s="84"/>
      <c r="I357" s="84"/>
      <c r="J357" s="84"/>
      <c r="K357" s="84"/>
      <c r="L357" s="84"/>
    </row>
    <row r="358" spans="2:12" x14ac:dyDescent="0.25">
      <c r="B358" s="104" t="s">
        <v>1829</v>
      </c>
      <c r="D358" s="83"/>
      <c r="E358" s="84">
        <v>27965</v>
      </c>
      <c r="F358" s="84">
        <v>27965</v>
      </c>
      <c r="H358" s="84"/>
      <c r="I358" s="84"/>
      <c r="J358" s="84"/>
      <c r="K358" s="84"/>
      <c r="L358" s="84"/>
    </row>
    <row r="359" spans="2:12" x14ac:dyDescent="0.25">
      <c r="B359" s="82" t="s">
        <v>875</v>
      </c>
      <c r="D359" s="83"/>
      <c r="H359" s="84"/>
      <c r="I359" s="84"/>
      <c r="J359" s="84"/>
      <c r="K359" s="84"/>
      <c r="L359" s="84"/>
    </row>
    <row r="360" spans="2:12" x14ac:dyDescent="0.25">
      <c r="B360" s="100" t="s">
        <v>1897</v>
      </c>
      <c r="D360" s="83"/>
      <c r="H360" s="84">
        <v>395000</v>
      </c>
      <c r="I360" s="84"/>
      <c r="J360" s="84"/>
      <c r="K360" s="84"/>
      <c r="L360" s="84"/>
    </row>
    <row r="361" spans="2:12" x14ac:dyDescent="0.25">
      <c r="B361" s="155" t="s">
        <v>1838</v>
      </c>
      <c r="D361" s="83"/>
      <c r="H361" s="84"/>
      <c r="I361" s="84"/>
      <c r="J361" s="84"/>
      <c r="K361" s="84"/>
      <c r="L361" s="84"/>
    </row>
    <row r="362" spans="2:12" x14ac:dyDescent="0.25">
      <c r="B362" s="100" t="s">
        <v>1898</v>
      </c>
      <c r="D362" s="83"/>
      <c r="H362" s="84"/>
      <c r="I362" s="84">
        <v>131666.66666666666</v>
      </c>
      <c r="J362" s="84"/>
      <c r="K362" s="84"/>
      <c r="L362" s="84"/>
    </row>
    <row r="363" spans="2:12" x14ac:dyDescent="0.25">
      <c r="B363" s="100" t="s">
        <v>1927</v>
      </c>
      <c r="D363" s="83"/>
      <c r="H363" s="84"/>
      <c r="I363" s="84">
        <v>131666.66666666666</v>
      </c>
      <c r="J363" s="84"/>
      <c r="K363" s="84"/>
      <c r="L363" s="84"/>
    </row>
    <row r="364" spans="2:12" x14ac:dyDescent="0.25">
      <c r="B364" s="100" t="s">
        <v>876</v>
      </c>
      <c r="D364" s="83"/>
      <c r="H364" s="84"/>
      <c r="I364" s="84">
        <v>131666.66666666666</v>
      </c>
      <c r="J364" s="84"/>
      <c r="K364" s="84"/>
      <c r="L364" s="84"/>
    </row>
    <row r="365" spans="2:12" x14ac:dyDescent="0.25">
      <c r="B365" s="155" t="s">
        <v>1839</v>
      </c>
      <c r="D365" s="83"/>
      <c r="H365" s="84"/>
      <c r="I365" s="84"/>
      <c r="J365" s="84"/>
      <c r="K365" s="84"/>
      <c r="L365" s="84"/>
    </row>
    <row r="366" spans="2:12" x14ac:dyDescent="0.25">
      <c r="B366" s="100" t="s">
        <v>873</v>
      </c>
      <c r="D366" s="83"/>
      <c r="H366" s="84"/>
      <c r="I366" s="84"/>
      <c r="J366" s="84">
        <v>131666.66666666666</v>
      </c>
      <c r="K366" s="84"/>
      <c r="L366" s="84"/>
    </row>
    <row r="367" spans="2:12" x14ac:dyDescent="0.25">
      <c r="B367" s="100" t="s">
        <v>877</v>
      </c>
      <c r="D367" s="83"/>
      <c r="H367" s="84"/>
      <c r="I367" s="84"/>
      <c r="J367" s="84">
        <v>131666.66666666666</v>
      </c>
      <c r="K367" s="84"/>
      <c r="L367" s="84"/>
    </row>
    <row r="368" spans="2:12" x14ac:dyDescent="0.25">
      <c r="B368" s="100" t="s">
        <v>1900</v>
      </c>
    </row>
    <row r="369" spans="1:12" x14ac:dyDescent="0.25">
      <c r="B369" s="100" t="s">
        <v>874</v>
      </c>
      <c r="J369" s="83">
        <v>131666.66666666666</v>
      </c>
    </row>
    <row r="370" spans="1:12" x14ac:dyDescent="0.25">
      <c r="B370" s="155" t="s">
        <v>1901</v>
      </c>
    </row>
    <row r="371" spans="1:12" x14ac:dyDescent="0.25">
      <c r="B371" s="100" t="s">
        <v>1928</v>
      </c>
      <c r="D371" s="83"/>
      <c r="H371" s="84"/>
      <c r="I371" s="84"/>
      <c r="J371" s="84"/>
      <c r="K371" s="84">
        <v>197500</v>
      </c>
      <c r="L371" s="84"/>
    </row>
    <row r="372" spans="1:12" x14ac:dyDescent="0.25">
      <c r="B372" s="100" t="s">
        <v>1929</v>
      </c>
      <c r="D372" s="83"/>
      <c r="H372" s="84"/>
      <c r="I372" s="84"/>
      <c r="J372" s="84"/>
      <c r="K372" s="84">
        <v>197500</v>
      </c>
      <c r="L372" s="84"/>
    </row>
    <row r="373" spans="1:12" x14ac:dyDescent="0.25">
      <c r="B373" s="100" t="s">
        <v>1904</v>
      </c>
      <c r="D373" s="83"/>
      <c r="H373" s="84"/>
      <c r="I373" s="84"/>
      <c r="J373" s="84"/>
      <c r="K373" s="84"/>
      <c r="L373" s="84"/>
    </row>
    <row r="374" spans="1:12" x14ac:dyDescent="0.25">
      <c r="B374" s="82" t="s">
        <v>1905</v>
      </c>
      <c r="D374" s="83"/>
      <c r="H374" s="84"/>
      <c r="I374" s="84"/>
      <c r="J374" s="84"/>
      <c r="K374" s="84"/>
      <c r="L374" s="84"/>
    </row>
    <row r="375" spans="1:12" x14ac:dyDescent="0.25">
      <c r="B375" s="100" t="s">
        <v>193</v>
      </c>
      <c r="D375" s="83"/>
      <c r="H375" s="84"/>
      <c r="I375" s="84"/>
      <c r="J375" s="84"/>
      <c r="K375" s="84"/>
      <c r="L375" s="84">
        <v>395000</v>
      </c>
    </row>
    <row r="376" spans="1:12" x14ac:dyDescent="0.25">
      <c r="A376" s="83" t="s">
        <v>872</v>
      </c>
      <c r="B376" s="83" t="s">
        <v>190</v>
      </c>
      <c r="C376" s="84">
        <v>0</v>
      </c>
      <c r="D376" s="84">
        <v>0</v>
      </c>
      <c r="H376" s="84"/>
      <c r="I376" s="84"/>
      <c r="J376" s="84"/>
      <c r="K376" s="84"/>
      <c r="L376" s="84"/>
    </row>
    <row r="377" spans="1:12" x14ac:dyDescent="0.25">
      <c r="A377" s="83" t="s">
        <v>871</v>
      </c>
      <c r="B377" s="83" t="s">
        <v>870</v>
      </c>
      <c r="C377" s="84">
        <v>0</v>
      </c>
      <c r="D377" s="84">
        <v>0</v>
      </c>
      <c r="H377" s="84"/>
      <c r="I377" s="84"/>
      <c r="J377" s="84"/>
      <c r="K377" s="84"/>
      <c r="L377" s="84"/>
    </row>
    <row r="378" spans="1:12" ht="15.75" thickBot="1" x14ac:dyDescent="0.3">
      <c r="A378" s="95" t="s">
        <v>869</v>
      </c>
      <c r="B378" s="96" t="s">
        <v>0</v>
      </c>
      <c r="C378" s="97">
        <v>400000</v>
      </c>
      <c r="D378" s="97">
        <v>400000</v>
      </c>
      <c r="E378" s="97">
        <v>400000</v>
      </c>
      <c r="F378" s="97">
        <v>400000</v>
      </c>
      <c r="G378" s="97">
        <v>400000</v>
      </c>
      <c r="H378" s="97">
        <v>389000</v>
      </c>
      <c r="I378" s="97">
        <v>389000</v>
      </c>
      <c r="J378" s="97">
        <v>389000</v>
      </c>
      <c r="K378" s="97">
        <v>389000</v>
      </c>
      <c r="L378" s="97">
        <v>389000</v>
      </c>
    </row>
    <row r="379" spans="1:12" ht="15.75" thickTop="1" x14ac:dyDescent="0.25">
      <c r="C379" s="84"/>
      <c r="H379" s="84"/>
      <c r="I379" s="84"/>
      <c r="J379" s="84"/>
      <c r="K379" s="84"/>
      <c r="L379" s="84"/>
    </row>
    <row r="380" spans="1:12" ht="15.75" thickBot="1" x14ac:dyDescent="0.3">
      <c r="A380" s="98" t="s">
        <v>868</v>
      </c>
      <c r="B380" s="98"/>
      <c r="C380" s="99">
        <v>423415.81</v>
      </c>
      <c r="D380" s="99">
        <v>400048</v>
      </c>
      <c r="E380" s="99">
        <v>400000</v>
      </c>
      <c r="F380" s="99">
        <v>400000</v>
      </c>
      <c r="G380" s="99">
        <v>400060</v>
      </c>
      <c r="H380" s="99">
        <v>389000</v>
      </c>
      <c r="I380" s="99">
        <v>389000</v>
      </c>
      <c r="J380" s="99">
        <v>389000</v>
      </c>
      <c r="K380" s="99">
        <v>389000</v>
      </c>
      <c r="L380" s="99">
        <v>389000</v>
      </c>
    </row>
    <row r="381" spans="1:12" x14ac:dyDescent="0.25">
      <c r="C381" s="84"/>
      <c r="H381" s="84"/>
      <c r="I381" s="84"/>
      <c r="J381" s="84"/>
      <c r="K381" s="84"/>
      <c r="L381" s="84"/>
    </row>
    <row r="382" spans="1:12" x14ac:dyDescent="0.25">
      <c r="A382" s="83" t="s">
        <v>867</v>
      </c>
      <c r="B382" s="83" t="s">
        <v>0</v>
      </c>
      <c r="C382" s="84">
        <v>387354.27</v>
      </c>
      <c r="D382" s="84">
        <v>401921.94</v>
      </c>
      <c r="E382" s="84">
        <v>396600</v>
      </c>
      <c r="F382" s="84">
        <v>396600</v>
      </c>
      <c r="G382" s="84">
        <v>396725.09</v>
      </c>
      <c r="H382" s="84">
        <v>390600</v>
      </c>
      <c r="I382" s="84">
        <v>390600</v>
      </c>
      <c r="J382" s="84">
        <v>390600</v>
      </c>
      <c r="K382" s="84">
        <v>390600</v>
      </c>
      <c r="L382" s="84">
        <v>390600</v>
      </c>
    </row>
    <row r="383" spans="1:12" x14ac:dyDescent="0.25">
      <c r="A383" s="83" t="s">
        <v>866</v>
      </c>
      <c r="B383" s="83" t="s">
        <v>0</v>
      </c>
      <c r="C383" s="84">
        <v>423415.81</v>
      </c>
      <c r="D383" s="84">
        <v>400048</v>
      </c>
      <c r="E383" s="84">
        <v>400000</v>
      </c>
      <c r="F383" s="84">
        <v>400000</v>
      </c>
      <c r="G383" s="84">
        <v>400060</v>
      </c>
      <c r="H383" s="84">
        <v>389000</v>
      </c>
      <c r="I383" s="84">
        <v>389000</v>
      </c>
      <c r="J383" s="84">
        <v>389000</v>
      </c>
      <c r="K383" s="84">
        <v>389000</v>
      </c>
      <c r="L383" s="84">
        <v>389000</v>
      </c>
    </row>
    <row r="384" spans="1:12" x14ac:dyDescent="0.25">
      <c r="A384" s="82" t="s">
        <v>865</v>
      </c>
      <c r="B384" s="82" t="s">
        <v>0</v>
      </c>
      <c r="C384" s="102">
        <v>-36061.539999999979</v>
      </c>
      <c r="D384" s="102">
        <v>1873.9400000000023</v>
      </c>
      <c r="E384" s="102">
        <v>-3400</v>
      </c>
      <c r="F384" s="102">
        <v>-3400</v>
      </c>
      <c r="G384" s="102">
        <v>-3334.9099999999744</v>
      </c>
      <c r="H384" s="102">
        <v>1600</v>
      </c>
      <c r="I384" s="102">
        <v>1600</v>
      </c>
      <c r="J384" s="102">
        <v>1600</v>
      </c>
      <c r="K384" s="102">
        <v>1600</v>
      </c>
      <c r="L384" s="102">
        <v>1600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41DA9-1480-4890-8C4A-AE45515F3730}">
  <dimension ref="A1:M366"/>
  <sheetViews>
    <sheetView zoomScaleNormal="100" workbookViewId="0">
      <selection sqref="A1:XFD1048576"/>
    </sheetView>
  </sheetViews>
  <sheetFormatPr defaultColWidth="9.140625" defaultRowHeight="15" x14ac:dyDescent="0.25"/>
  <cols>
    <col min="1" max="1" width="47.85546875" style="83" bestFit="1" customWidth="1"/>
    <col min="2" max="2" width="46.28515625" style="83" bestFit="1" customWidth="1"/>
    <col min="3" max="4" width="16.7109375" style="83" customWidth="1"/>
    <col min="5" max="5" width="19.140625" style="83" customWidth="1"/>
    <col min="6" max="6" width="23.28515625" style="83" bestFit="1" customWidth="1"/>
    <col min="7" max="7" width="22.140625" style="84" bestFit="1" customWidth="1"/>
    <col min="8" max="8" width="23.28515625" style="83" customWidth="1"/>
    <col min="9" max="9" width="19.85546875" style="83" bestFit="1" customWidth="1"/>
    <col min="10" max="13" width="18.5703125" style="83" bestFit="1" customWidth="1"/>
    <col min="14" max="16384" width="9.140625" style="83"/>
  </cols>
  <sheetData>
    <row r="1" spans="1:13" s="82" customFormat="1" x14ac:dyDescent="0.25">
      <c r="A1" s="80" t="s">
        <v>853</v>
      </c>
      <c r="B1" s="80" t="s">
        <v>852</v>
      </c>
      <c r="C1" s="80" t="s">
        <v>851</v>
      </c>
      <c r="D1" s="80" t="s">
        <v>850</v>
      </c>
      <c r="E1" s="80" t="s">
        <v>1841</v>
      </c>
      <c r="F1" s="80" t="s">
        <v>1879</v>
      </c>
      <c r="G1" s="80" t="s">
        <v>1880</v>
      </c>
      <c r="H1" s="80" t="s">
        <v>1981</v>
      </c>
      <c r="I1" s="81" t="s">
        <v>1930</v>
      </c>
      <c r="J1" s="80" t="s">
        <v>849</v>
      </c>
      <c r="K1" s="80" t="s">
        <v>848</v>
      </c>
      <c r="L1" s="80" t="s">
        <v>847</v>
      </c>
      <c r="M1" s="80" t="s">
        <v>1896</v>
      </c>
    </row>
    <row r="2" spans="1:13" x14ac:dyDescent="0.25">
      <c r="A2" s="82" t="s">
        <v>1480</v>
      </c>
      <c r="C2" s="84"/>
      <c r="D2" s="84"/>
      <c r="E2" s="84"/>
      <c r="F2" s="84"/>
      <c r="H2" s="84"/>
      <c r="I2" s="84"/>
      <c r="J2" s="84"/>
      <c r="K2" s="84"/>
      <c r="L2" s="84"/>
      <c r="M2" s="84"/>
    </row>
    <row r="3" spans="1:13" x14ac:dyDescent="0.25">
      <c r="A3" s="82" t="s">
        <v>609</v>
      </c>
      <c r="C3" s="84"/>
      <c r="D3" s="84"/>
      <c r="E3" s="84"/>
      <c r="F3" s="84"/>
      <c r="H3" s="84"/>
      <c r="I3" s="84"/>
      <c r="J3" s="84"/>
      <c r="K3" s="84"/>
      <c r="L3" s="84"/>
      <c r="M3" s="84"/>
    </row>
    <row r="4" spans="1:13" x14ac:dyDescent="0.25">
      <c r="A4" s="83" t="s">
        <v>1479</v>
      </c>
      <c r="B4" s="83" t="s">
        <v>609</v>
      </c>
      <c r="C4" s="84">
        <v>295.43</v>
      </c>
      <c r="D4" s="84">
        <v>819.79</v>
      </c>
      <c r="E4" s="84">
        <v>1000</v>
      </c>
      <c r="F4" s="84">
        <v>1000</v>
      </c>
      <c r="G4" s="84">
        <v>632.04</v>
      </c>
      <c r="H4" s="84">
        <f>(G4/9)*12</f>
        <v>842.71999999999991</v>
      </c>
      <c r="I4" s="84">
        <v>1025</v>
      </c>
      <c r="J4" s="84">
        <v>1050.625</v>
      </c>
      <c r="K4" s="84">
        <v>1076.890625</v>
      </c>
      <c r="L4" s="84">
        <v>1103.8128906249999</v>
      </c>
      <c r="M4" s="84">
        <v>1104.8128906249999</v>
      </c>
    </row>
    <row r="5" spans="1:13" ht="15.75" thickBot="1" x14ac:dyDescent="0.3">
      <c r="A5" s="85" t="s">
        <v>611</v>
      </c>
      <c r="B5" s="86" t="s">
        <v>0</v>
      </c>
      <c r="C5" s="87">
        <f t="shared" ref="C5:L5" si="0">SUM(C4)</f>
        <v>295.43</v>
      </c>
      <c r="D5" s="87">
        <f t="shared" si="0"/>
        <v>819.79</v>
      </c>
      <c r="E5" s="87">
        <f t="shared" si="0"/>
        <v>1000</v>
      </c>
      <c r="F5" s="87">
        <f t="shared" ref="F5" si="1">SUM(F4)</f>
        <v>1000</v>
      </c>
      <c r="G5" s="87">
        <f>SUM(G4)</f>
        <v>632.04</v>
      </c>
      <c r="H5" s="87">
        <f>SUM(H4)</f>
        <v>842.71999999999991</v>
      </c>
      <c r="I5" s="87">
        <f t="shared" si="0"/>
        <v>1025</v>
      </c>
      <c r="J5" s="87">
        <f t="shared" si="0"/>
        <v>1050.625</v>
      </c>
      <c r="K5" s="87">
        <f t="shared" si="0"/>
        <v>1076.890625</v>
      </c>
      <c r="L5" s="87">
        <f t="shared" si="0"/>
        <v>1103.8128906249999</v>
      </c>
      <c r="M5" s="87">
        <f t="shared" ref="M5" si="2">SUM(M4)</f>
        <v>1104.8128906249999</v>
      </c>
    </row>
    <row r="6" spans="1:13" ht="15.75" thickTop="1" x14ac:dyDescent="0.25">
      <c r="C6" s="84"/>
      <c r="D6" s="84"/>
      <c r="E6" s="84"/>
      <c r="F6" s="84"/>
      <c r="H6" s="84"/>
      <c r="I6" s="84"/>
      <c r="J6" s="84"/>
      <c r="K6" s="84"/>
      <c r="L6" s="84"/>
      <c r="M6" s="84"/>
    </row>
    <row r="7" spans="1:13" x14ac:dyDescent="0.25">
      <c r="A7" s="82" t="s">
        <v>374</v>
      </c>
      <c r="C7" s="84"/>
      <c r="D7" s="84"/>
      <c r="E7" s="84"/>
      <c r="F7" s="84"/>
      <c r="H7" s="84"/>
      <c r="I7" s="84"/>
      <c r="J7" s="84"/>
      <c r="K7" s="84"/>
      <c r="L7" s="84"/>
      <c r="M7" s="84"/>
    </row>
    <row r="8" spans="1:13" x14ac:dyDescent="0.25">
      <c r="A8" s="83" t="s">
        <v>1478</v>
      </c>
      <c r="B8" s="83" t="s">
        <v>1477</v>
      </c>
      <c r="C8" s="84">
        <v>6480</v>
      </c>
      <c r="D8" s="84">
        <v>9720</v>
      </c>
      <c r="E8" s="84">
        <v>9972.7199999999993</v>
      </c>
      <c r="F8" s="84">
        <v>9972.7199999999993</v>
      </c>
      <c r="G8" s="84">
        <v>9972.7199999999993</v>
      </c>
      <c r="H8" s="84">
        <f t="shared" ref="H8:H67" si="3">(G8/9)*12</f>
        <v>13296.96</v>
      </c>
      <c r="I8" s="84">
        <v>10342</v>
      </c>
      <c r="J8" s="84">
        <f>(I8*1.025)</f>
        <v>10600.55</v>
      </c>
      <c r="K8" s="84">
        <f t="shared" ref="K8:M8" si="4">(J8*1.025)</f>
        <v>10865.563749999998</v>
      </c>
      <c r="L8" s="84">
        <f t="shared" si="4"/>
        <v>11137.202843749996</v>
      </c>
      <c r="M8" s="84">
        <f t="shared" si="4"/>
        <v>11415.632914843745</v>
      </c>
    </row>
    <row r="9" spans="1:13" x14ac:dyDescent="0.25">
      <c r="A9" s="83" t="s">
        <v>1476</v>
      </c>
      <c r="B9" s="83" t="s">
        <v>1934</v>
      </c>
      <c r="C9" s="84">
        <v>383779.17</v>
      </c>
      <c r="D9" s="84">
        <v>428776.7</v>
      </c>
      <c r="E9" s="84">
        <v>435000</v>
      </c>
      <c r="F9" s="84">
        <v>435000</v>
      </c>
      <c r="G9" s="84">
        <v>325008.48</v>
      </c>
      <c r="H9" s="84">
        <f t="shared" si="3"/>
        <v>433344.63999999996</v>
      </c>
      <c r="I9" s="88">
        <v>434544</v>
      </c>
      <c r="J9" s="88">
        <v>445407.6</v>
      </c>
      <c r="K9" s="88">
        <v>456542.79</v>
      </c>
      <c r="L9" s="88">
        <v>467956.35975</v>
      </c>
      <c r="M9" s="88">
        <v>467957.35975</v>
      </c>
    </row>
    <row r="10" spans="1:13" x14ac:dyDescent="0.25">
      <c r="A10" s="83" t="s">
        <v>1475</v>
      </c>
      <c r="B10" s="83" t="s">
        <v>1474</v>
      </c>
      <c r="C10" s="84">
        <v>14924.5</v>
      </c>
      <c r="D10" s="84">
        <v>11637.4</v>
      </c>
      <c r="E10" s="84">
        <v>11220</v>
      </c>
      <c r="F10" s="84">
        <v>11220</v>
      </c>
      <c r="G10" s="84">
        <v>10145</v>
      </c>
      <c r="H10" s="84">
        <f t="shared" si="3"/>
        <v>13526.666666666666</v>
      </c>
      <c r="I10" s="84">
        <v>11500.5</v>
      </c>
      <c r="J10" s="84">
        <v>11788.012500000001</v>
      </c>
      <c r="K10" s="84">
        <v>12082.7128125</v>
      </c>
      <c r="L10" s="84">
        <v>12384.780632812501</v>
      </c>
      <c r="M10" s="84">
        <v>12385.780632812501</v>
      </c>
    </row>
    <row r="11" spans="1:13" x14ac:dyDescent="0.25">
      <c r="A11" s="83" t="s">
        <v>1473</v>
      </c>
      <c r="B11" s="83" t="s">
        <v>1472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f t="shared" si="3"/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</row>
    <row r="12" spans="1:13" x14ac:dyDescent="0.25">
      <c r="A12" s="83" t="s">
        <v>1471</v>
      </c>
      <c r="B12" s="83" t="s">
        <v>1470</v>
      </c>
      <c r="C12" s="84">
        <v>1500</v>
      </c>
      <c r="D12" s="84">
        <v>1500</v>
      </c>
      <c r="E12" s="84">
        <v>1500</v>
      </c>
      <c r="F12" s="84">
        <v>1500</v>
      </c>
      <c r="G12" s="84">
        <v>1000</v>
      </c>
      <c r="H12" s="84">
        <f t="shared" si="3"/>
        <v>1333.3333333333335</v>
      </c>
      <c r="I12" s="84">
        <v>1537.5</v>
      </c>
      <c r="J12" s="84">
        <v>1575.9375</v>
      </c>
      <c r="K12" s="84">
        <v>1615.3359375</v>
      </c>
      <c r="L12" s="84">
        <v>1655.7193359375001</v>
      </c>
      <c r="M12" s="84">
        <v>1656.7193359375001</v>
      </c>
    </row>
    <row r="13" spans="1:13" x14ac:dyDescent="0.25">
      <c r="A13" s="83" t="s">
        <v>1469</v>
      </c>
      <c r="B13" s="83" t="s">
        <v>1468</v>
      </c>
      <c r="C13" s="84">
        <v>9253</v>
      </c>
      <c r="D13" s="84">
        <v>10890</v>
      </c>
      <c r="E13" s="84">
        <v>8400</v>
      </c>
      <c r="F13" s="84">
        <v>8400</v>
      </c>
      <c r="G13" s="84">
        <v>7530</v>
      </c>
      <c r="H13" s="84">
        <f t="shared" si="3"/>
        <v>10040</v>
      </c>
      <c r="I13" s="84">
        <v>8610</v>
      </c>
      <c r="J13" s="84">
        <v>8825.25</v>
      </c>
      <c r="K13" s="84">
        <v>9045.8812500000004</v>
      </c>
      <c r="L13" s="84">
        <v>9272.0282812500009</v>
      </c>
      <c r="M13" s="84">
        <v>9273.0282812500009</v>
      </c>
    </row>
    <row r="14" spans="1:13" x14ac:dyDescent="0.25">
      <c r="A14" s="83" t="s">
        <v>1467</v>
      </c>
      <c r="B14" s="83" t="s">
        <v>1466</v>
      </c>
      <c r="C14" s="84">
        <v>750</v>
      </c>
      <c r="D14" s="84">
        <v>500</v>
      </c>
      <c r="E14" s="84">
        <v>0</v>
      </c>
      <c r="F14" s="84">
        <v>0</v>
      </c>
      <c r="G14" s="84">
        <v>0</v>
      </c>
      <c r="H14" s="84">
        <f t="shared" si="3"/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</row>
    <row r="15" spans="1:13" x14ac:dyDescent="0.25">
      <c r="A15" s="83" t="s">
        <v>1465</v>
      </c>
      <c r="B15" s="83" t="s">
        <v>1464</v>
      </c>
      <c r="C15" s="84">
        <v>0</v>
      </c>
      <c r="D15" s="84">
        <v>19959.23</v>
      </c>
      <c r="E15" s="84">
        <v>26400</v>
      </c>
      <c r="F15" s="84">
        <v>0</v>
      </c>
      <c r="G15" s="84">
        <v>14396.45</v>
      </c>
      <c r="H15" s="84">
        <f t="shared" si="3"/>
        <v>19195.266666666666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</row>
    <row r="16" spans="1:13" ht="15.75" thickBot="1" x14ac:dyDescent="0.3">
      <c r="A16" s="85" t="s">
        <v>380</v>
      </c>
      <c r="B16" s="86" t="s">
        <v>0</v>
      </c>
      <c r="C16" s="87">
        <f t="shared" ref="C16:L16" si="5">SUM(C8:C15)</f>
        <v>416686.67</v>
      </c>
      <c r="D16" s="87">
        <f t="shared" si="5"/>
        <v>482983.33</v>
      </c>
      <c r="E16" s="87">
        <f t="shared" si="5"/>
        <v>492492.72</v>
      </c>
      <c r="F16" s="87">
        <f t="shared" ref="F16" si="6">SUM(F8:F15)</f>
        <v>466092.72</v>
      </c>
      <c r="G16" s="87">
        <f>SUM(G8:G15)</f>
        <v>368052.64999999997</v>
      </c>
      <c r="H16" s="87">
        <f>SUM(H8:H15)</f>
        <v>490736.86666666664</v>
      </c>
      <c r="I16" s="87">
        <f t="shared" si="5"/>
        <v>466534</v>
      </c>
      <c r="J16" s="87">
        <f t="shared" si="5"/>
        <v>478197.35</v>
      </c>
      <c r="K16" s="87">
        <f t="shared" si="5"/>
        <v>490152.28374999994</v>
      </c>
      <c r="L16" s="87">
        <f t="shared" si="5"/>
        <v>502406.09084374999</v>
      </c>
      <c r="M16" s="87">
        <f t="shared" ref="M16" si="7">SUM(M8:M15)</f>
        <v>502688.52091484371</v>
      </c>
    </row>
    <row r="17" spans="1:13" ht="15.75" thickTop="1" x14ac:dyDescent="0.25">
      <c r="C17" s="84"/>
      <c r="D17" s="84"/>
      <c r="E17" s="84"/>
      <c r="F17" s="84"/>
      <c r="H17" s="84"/>
      <c r="I17" s="84"/>
      <c r="J17" s="84"/>
      <c r="K17" s="84"/>
      <c r="L17" s="84"/>
      <c r="M17" s="84"/>
    </row>
    <row r="18" spans="1:13" x14ac:dyDescent="0.25">
      <c r="A18" s="82" t="s">
        <v>612</v>
      </c>
      <c r="C18" s="84"/>
      <c r="D18" s="84"/>
      <c r="E18" s="84"/>
      <c r="F18" s="84"/>
      <c r="H18" s="84"/>
      <c r="I18" s="84"/>
      <c r="J18" s="84"/>
      <c r="K18" s="84"/>
      <c r="L18" s="84"/>
      <c r="M18" s="84"/>
    </row>
    <row r="19" spans="1:13" x14ac:dyDescent="0.25">
      <c r="A19" s="83" t="s">
        <v>1463</v>
      </c>
      <c r="B19" s="83" t="s">
        <v>1462</v>
      </c>
      <c r="C19" s="84">
        <v>0</v>
      </c>
      <c r="D19" s="84">
        <v>0</v>
      </c>
      <c r="E19" s="84">
        <v>0</v>
      </c>
      <c r="F19" s="84">
        <v>0</v>
      </c>
      <c r="G19" s="84">
        <v>0</v>
      </c>
      <c r="H19" s="84">
        <f t="shared" si="3"/>
        <v>0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</row>
    <row r="20" spans="1:13" ht="15.75" thickBot="1" x14ac:dyDescent="0.3">
      <c r="A20" s="85" t="s">
        <v>615</v>
      </c>
      <c r="B20" s="86" t="s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f>I19</f>
        <v>0</v>
      </c>
      <c r="J20" s="87">
        <f t="shared" ref="J20:M20" si="8">J19</f>
        <v>0</v>
      </c>
      <c r="K20" s="87">
        <f t="shared" si="8"/>
        <v>0</v>
      </c>
      <c r="L20" s="87">
        <f t="shared" si="8"/>
        <v>0</v>
      </c>
      <c r="M20" s="87">
        <f t="shared" si="8"/>
        <v>0</v>
      </c>
    </row>
    <row r="21" spans="1:13" ht="15.75" thickTop="1" x14ac:dyDescent="0.25">
      <c r="C21" s="84"/>
      <c r="D21" s="84"/>
      <c r="E21" s="84"/>
      <c r="F21" s="84"/>
      <c r="H21" s="84"/>
      <c r="I21" s="84"/>
      <c r="J21" s="84"/>
      <c r="K21" s="84"/>
      <c r="L21" s="84"/>
      <c r="M21" s="84"/>
    </row>
    <row r="22" spans="1:13" x14ac:dyDescent="0.25">
      <c r="A22" s="82" t="s">
        <v>620</v>
      </c>
      <c r="C22" s="84"/>
      <c r="D22" s="84"/>
      <c r="E22" s="84"/>
      <c r="F22" s="84"/>
      <c r="H22" s="84"/>
      <c r="I22" s="84"/>
      <c r="J22" s="84"/>
      <c r="K22" s="84"/>
      <c r="L22" s="84"/>
      <c r="M22" s="84"/>
    </row>
    <row r="23" spans="1:13" x14ac:dyDescent="0.25">
      <c r="A23" s="83" t="s">
        <v>1461</v>
      </c>
      <c r="B23" s="83" t="s">
        <v>638</v>
      </c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f t="shared" si="3"/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</row>
    <row r="24" spans="1:13" ht="15.75" thickBot="1" x14ac:dyDescent="0.3">
      <c r="A24" s="85" t="s">
        <v>641</v>
      </c>
      <c r="B24" s="86" t="s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f>I23</f>
        <v>0</v>
      </c>
      <c r="J24" s="87">
        <f t="shared" ref="J24:M24" si="9">J23</f>
        <v>0</v>
      </c>
      <c r="K24" s="87">
        <f t="shared" si="9"/>
        <v>0</v>
      </c>
      <c r="L24" s="87">
        <f t="shared" si="9"/>
        <v>0</v>
      </c>
      <c r="M24" s="87">
        <f t="shared" si="9"/>
        <v>0</v>
      </c>
    </row>
    <row r="25" spans="1:13" ht="15.75" thickTop="1" x14ac:dyDescent="0.25">
      <c r="C25" s="84"/>
      <c r="D25" s="84"/>
      <c r="E25" s="84"/>
      <c r="F25" s="84"/>
      <c r="H25" s="84"/>
      <c r="I25" s="84"/>
      <c r="J25" s="84"/>
      <c r="K25" s="84"/>
      <c r="L25" s="84"/>
      <c r="M25" s="84"/>
    </row>
    <row r="26" spans="1:13" x14ac:dyDescent="0.25">
      <c r="A26" s="82" t="s">
        <v>642</v>
      </c>
      <c r="C26" s="84"/>
      <c r="D26" s="84"/>
      <c r="E26" s="84"/>
      <c r="F26" s="84"/>
      <c r="H26" s="84"/>
      <c r="I26" s="84"/>
      <c r="J26" s="84"/>
      <c r="K26" s="84"/>
      <c r="L26" s="84"/>
      <c r="M26" s="84"/>
    </row>
    <row r="27" spans="1:13" x14ac:dyDescent="0.25">
      <c r="A27" s="83" t="s">
        <v>1460</v>
      </c>
      <c r="B27" s="83" t="s">
        <v>1459</v>
      </c>
      <c r="C27" s="84">
        <v>97918.59</v>
      </c>
      <c r="D27" s="84">
        <v>0</v>
      </c>
      <c r="E27" s="84">
        <v>0</v>
      </c>
      <c r="F27" s="84">
        <v>0</v>
      </c>
      <c r="G27" s="84">
        <v>0</v>
      </c>
      <c r="H27" s="84">
        <f t="shared" si="3"/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</row>
    <row r="28" spans="1:13" x14ac:dyDescent="0.25">
      <c r="A28" s="83" t="s">
        <v>1458</v>
      </c>
      <c r="B28" s="83" t="s">
        <v>656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f t="shared" si="3"/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</row>
    <row r="29" spans="1:13" ht="15.75" thickBot="1" x14ac:dyDescent="0.3">
      <c r="A29" s="85" t="s">
        <v>657</v>
      </c>
      <c r="B29" s="86" t="s">
        <v>0</v>
      </c>
      <c r="C29" s="87">
        <v>97918.59</v>
      </c>
      <c r="D29" s="87">
        <v>0</v>
      </c>
      <c r="E29" s="87">
        <f t="shared" ref="E29:L29" si="10">SUM(E27:E28)</f>
        <v>0</v>
      </c>
      <c r="F29" s="87">
        <f t="shared" ref="F29" si="11">SUM(F27:F28)</f>
        <v>0</v>
      </c>
      <c r="G29" s="87">
        <f t="shared" ref="G29:H29" si="12">SUM(G27:G28)</f>
        <v>0</v>
      </c>
      <c r="H29" s="87">
        <f t="shared" si="12"/>
        <v>0</v>
      </c>
      <c r="I29" s="87">
        <f t="shared" si="10"/>
        <v>0</v>
      </c>
      <c r="J29" s="87">
        <f t="shared" si="10"/>
        <v>0</v>
      </c>
      <c r="K29" s="87">
        <f t="shared" si="10"/>
        <v>0</v>
      </c>
      <c r="L29" s="87">
        <f t="shared" si="10"/>
        <v>0</v>
      </c>
      <c r="M29" s="87">
        <f t="shared" ref="M29" si="13">SUM(M27:M28)</f>
        <v>0</v>
      </c>
    </row>
    <row r="30" spans="1:13" ht="15.75" thickTop="1" x14ac:dyDescent="0.25">
      <c r="C30" s="84"/>
      <c r="D30" s="84"/>
      <c r="E30" s="84"/>
      <c r="F30" s="84"/>
      <c r="H30" s="84"/>
      <c r="I30" s="84"/>
      <c r="J30" s="84"/>
      <c r="K30" s="84"/>
      <c r="L30" s="84"/>
      <c r="M30" s="84"/>
    </row>
    <row r="31" spans="1:13" x14ac:dyDescent="0.25">
      <c r="A31" s="82" t="s">
        <v>381</v>
      </c>
      <c r="C31" s="84"/>
      <c r="D31" s="84"/>
      <c r="E31" s="84"/>
      <c r="F31" s="84"/>
      <c r="H31" s="84"/>
      <c r="I31" s="84"/>
      <c r="J31" s="84"/>
      <c r="K31" s="84"/>
      <c r="L31" s="84"/>
      <c r="M31" s="84"/>
    </row>
    <row r="32" spans="1:13" x14ac:dyDescent="0.25">
      <c r="A32" s="83" t="s">
        <v>1457</v>
      </c>
      <c r="B32" s="83" t="s">
        <v>407</v>
      </c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f t="shared" si="3"/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</row>
    <row r="33" spans="1:13" ht="15.75" thickBot="1" x14ac:dyDescent="0.3">
      <c r="A33" s="85" t="s">
        <v>408</v>
      </c>
      <c r="B33" s="86" t="s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f>I32</f>
        <v>0</v>
      </c>
      <c r="J33" s="87">
        <f t="shared" ref="J33:M33" si="14">J32</f>
        <v>0</v>
      </c>
      <c r="K33" s="87">
        <f t="shared" si="14"/>
        <v>0</v>
      </c>
      <c r="L33" s="87">
        <f t="shared" si="14"/>
        <v>0</v>
      </c>
      <c r="M33" s="87">
        <f t="shared" si="14"/>
        <v>0</v>
      </c>
    </row>
    <row r="34" spans="1:13" ht="15.75" thickTop="1" x14ac:dyDescent="0.25">
      <c r="C34" s="84"/>
      <c r="D34" s="84"/>
      <c r="E34" s="84"/>
      <c r="F34" s="84"/>
      <c r="H34" s="84"/>
      <c r="I34" s="84"/>
      <c r="J34" s="84"/>
      <c r="K34" s="84"/>
      <c r="L34" s="84"/>
      <c r="M34" s="84"/>
    </row>
    <row r="35" spans="1:13" x14ac:dyDescent="0.25">
      <c r="A35" s="82" t="s">
        <v>1456</v>
      </c>
      <c r="C35" s="84"/>
      <c r="D35" s="84"/>
      <c r="E35" s="84"/>
      <c r="F35" s="84"/>
      <c r="H35" s="84"/>
      <c r="I35" s="84"/>
      <c r="J35" s="84"/>
      <c r="K35" s="84"/>
      <c r="L35" s="84"/>
      <c r="M35" s="84"/>
    </row>
    <row r="36" spans="1:13" x14ac:dyDescent="0.25">
      <c r="A36" s="83" t="s">
        <v>1455</v>
      </c>
      <c r="B36" s="83" t="s">
        <v>1454</v>
      </c>
      <c r="C36" s="84">
        <v>270072.71000000002</v>
      </c>
      <c r="D36" s="84">
        <v>316565.12</v>
      </c>
      <c r="E36" s="84">
        <v>325000</v>
      </c>
      <c r="F36" s="84">
        <v>325000</v>
      </c>
      <c r="G36" s="84">
        <v>199459.17</v>
      </c>
      <c r="H36" s="84">
        <f>(G36/8)*12</f>
        <v>299188.755</v>
      </c>
      <c r="I36" s="88">
        <v>333125</v>
      </c>
      <c r="J36" s="88">
        <v>341453.125</v>
      </c>
      <c r="K36" s="88">
        <v>349989.453125</v>
      </c>
      <c r="L36" s="88">
        <v>358739.189453125</v>
      </c>
      <c r="M36" s="88">
        <v>358740.189453125</v>
      </c>
    </row>
    <row r="37" spans="1:13" x14ac:dyDescent="0.25">
      <c r="A37" s="83" t="s">
        <v>1453</v>
      </c>
      <c r="B37" s="83" t="s">
        <v>1452</v>
      </c>
      <c r="C37" s="84">
        <v>10625</v>
      </c>
      <c r="D37" s="84">
        <v>22682.5</v>
      </c>
      <c r="E37" s="84">
        <v>40800</v>
      </c>
      <c r="F37" s="84">
        <v>0</v>
      </c>
      <c r="G37" s="84">
        <v>5077.96</v>
      </c>
      <c r="H37" s="84">
        <f t="shared" si="3"/>
        <v>6770.6133333333328</v>
      </c>
    </row>
    <row r="38" spans="1:13" x14ac:dyDescent="0.25">
      <c r="A38" s="83" t="s">
        <v>1451</v>
      </c>
      <c r="B38" s="83" t="s">
        <v>1450</v>
      </c>
      <c r="C38" s="84">
        <v>95515</v>
      </c>
      <c r="D38" s="84">
        <v>76875</v>
      </c>
      <c r="E38" s="84">
        <v>75000</v>
      </c>
      <c r="F38" s="84">
        <v>110825</v>
      </c>
      <c r="G38" s="84">
        <v>111515</v>
      </c>
      <c r="H38" s="84">
        <f t="shared" si="3"/>
        <v>148686.66666666666</v>
      </c>
      <c r="I38" s="84">
        <v>110000</v>
      </c>
      <c r="J38" s="84">
        <v>110000</v>
      </c>
      <c r="K38" s="84">
        <v>110000</v>
      </c>
      <c r="L38" s="84">
        <v>110000</v>
      </c>
      <c r="M38" s="84">
        <v>110000</v>
      </c>
    </row>
    <row r="39" spans="1:13" x14ac:dyDescent="0.25">
      <c r="A39" s="83" t="s">
        <v>1449</v>
      </c>
      <c r="B39" s="83" t="s">
        <v>1448</v>
      </c>
      <c r="C39" s="84">
        <v>36280</v>
      </c>
      <c r="D39" s="84">
        <v>375</v>
      </c>
      <c r="E39" s="84">
        <v>60000</v>
      </c>
      <c r="F39" s="84">
        <v>74610.42</v>
      </c>
      <c r="G39" s="84">
        <v>95829.42</v>
      </c>
      <c r="H39" s="84">
        <f t="shared" si="3"/>
        <v>127772.56</v>
      </c>
      <c r="I39" s="84">
        <v>90000</v>
      </c>
      <c r="J39" s="84">
        <v>90000</v>
      </c>
      <c r="K39" s="84">
        <v>90000</v>
      </c>
      <c r="L39" s="84">
        <v>90000</v>
      </c>
      <c r="M39" s="84">
        <v>90000</v>
      </c>
    </row>
    <row r="40" spans="1:13" x14ac:dyDescent="0.25">
      <c r="A40" s="83" t="s">
        <v>1447</v>
      </c>
      <c r="B40" s="83" t="s">
        <v>1446</v>
      </c>
      <c r="C40" s="84">
        <v>0</v>
      </c>
      <c r="D40" s="84">
        <v>0</v>
      </c>
      <c r="E40" s="84">
        <v>0</v>
      </c>
      <c r="F40" s="84">
        <v>0</v>
      </c>
      <c r="G40" s="84">
        <v>0</v>
      </c>
      <c r="H40" s="84">
        <f t="shared" si="3"/>
        <v>0</v>
      </c>
      <c r="I40" s="84">
        <v>0</v>
      </c>
      <c r="J40" s="84">
        <v>0</v>
      </c>
      <c r="K40" s="84">
        <v>0</v>
      </c>
      <c r="L40" s="84">
        <v>0</v>
      </c>
      <c r="M40" s="84">
        <v>0</v>
      </c>
    </row>
    <row r="41" spans="1:13" x14ac:dyDescent="0.25">
      <c r="A41" s="83" t="s">
        <v>1445</v>
      </c>
      <c r="B41" s="83" t="s">
        <v>1444</v>
      </c>
      <c r="C41" s="84">
        <v>0</v>
      </c>
      <c r="D41" s="84">
        <v>0</v>
      </c>
      <c r="E41" s="84">
        <v>0</v>
      </c>
      <c r="F41" s="84">
        <v>0</v>
      </c>
      <c r="G41" s="84">
        <v>0</v>
      </c>
      <c r="H41" s="84">
        <f t="shared" si="3"/>
        <v>0</v>
      </c>
      <c r="I41" s="84">
        <v>0</v>
      </c>
      <c r="J41" s="84">
        <v>0</v>
      </c>
      <c r="K41" s="84">
        <v>0</v>
      </c>
      <c r="L41" s="84">
        <v>0</v>
      </c>
      <c r="M41" s="84">
        <v>0</v>
      </c>
    </row>
    <row r="42" spans="1:13" x14ac:dyDescent="0.25">
      <c r="A42" s="83" t="s">
        <v>1443</v>
      </c>
      <c r="B42" s="83" t="s">
        <v>1442</v>
      </c>
      <c r="C42" s="84">
        <v>0</v>
      </c>
      <c r="D42" s="84">
        <v>0</v>
      </c>
      <c r="E42" s="84">
        <v>0</v>
      </c>
      <c r="F42" s="84">
        <v>0</v>
      </c>
      <c r="G42" s="84">
        <v>0</v>
      </c>
      <c r="H42" s="84">
        <f t="shared" si="3"/>
        <v>0</v>
      </c>
      <c r="I42" s="84">
        <v>0</v>
      </c>
      <c r="J42" s="84">
        <v>0</v>
      </c>
      <c r="K42" s="84">
        <v>0</v>
      </c>
      <c r="L42" s="84">
        <v>0</v>
      </c>
      <c r="M42" s="84">
        <v>0</v>
      </c>
    </row>
    <row r="43" spans="1:13" x14ac:dyDescent="0.25">
      <c r="A43" s="83" t="s">
        <v>1441</v>
      </c>
      <c r="B43" s="83" t="s">
        <v>1440</v>
      </c>
      <c r="C43" s="84">
        <v>0</v>
      </c>
      <c r="D43" s="84">
        <v>0</v>
      </c>
      <c r="E43" s="84">
        <v>0</v>
      </c>
      <c r="F43" s="84">
        <v>0</v>
      </c>
      <c r="G43" s="84">
        <v>0</v>
      </c>
      <c r="H43" s="84">
        <f t="shared" si="3"/>
        <v>0</v>
      </c>
      <c r="I43" s="84">
        <v>0</v>
      </c>
      <c r="J43" s="84">
        <v>0</v>
      </c>
      <c r="K43" s="84">
        <v>0</v>
      </c>
      <c r="L43" s="84">
        <v>0</v>
      </c>
      <c r="M43" s="84">
        <v>0</v>
      </c>
    </row>
    <row r="44" spans="1:13" x14ac:dyDescent="0.25">
      <c r="A44" s="83" t="s">
        <v>1439</v>
      </c>
      <c r="B44" s="83" t="s">
        <v>1438</v>
      </c>
      <c r="C44" s="84">
        <v>0</v>
      </c>
      <c r="D44" s="84">
        <v>0</v>
      </c>
      <c r="E44" s="84">
        <v>0</v>
      </c>
      <c r="F44" s="84">
        <v>0</v>
      </c>
      <c r="G44" s="84">
        <v>0</v>
      </c>
      <c r="H44" s="84">
        <f t="shared" si="3"/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</row>
    <row r="45" spans="1:13" x14ac:dyDescent="0.25">
      <c r="A45" s="83" t="s">
        <v>1779</v>
      </c>
      <c r="B45" s="83" t="s">
        <v>1778</v>
      </c>
      <c r="C45" s="84"/>
      <c r="D45" s="84">
        <v>161500</v>
      </c>
      <c r="E45" s="84">
        <v>115000</v>
      </c>
      <c r="F45" s="84">
        <v>207547.99</v>
      </c>
      <c r="G45" s="84">
        <v>220242.24</v>
      </c>
      <c r="H45" s="84">
        <f t="shared" si="3"/>
        <v>293656.32000000001</v>
      </c>
      <c r="I45" s="88">
        <v>200000</v>
      </c>
      <c r="J45" s="88">
        <v>200000</v>
      </c>
      <c r="K45" s="88">
        <v>200000</v>
      </c>
      <c r="L45" s="88">
        <v>200000</v>
      </c>
      <c r="M45" s="88">
        <v>200000</v>
      </c>
    </row>
    <row r="46" spans="1:13" x14ac:dyDescent="0.25">
      <c r="A46" s="83" t="s">
        <v>1437</v>
      </c>
      <c r="B46" s="83" t="s">
        <v>1436</v>
      </c>
      <c r="C46" s="84">
        <v>648505.80000000005</v>
      </c>
      <c r="D46" s="84">
        <v>726673.57</v>
      </c>
      <c r="E46" s="84">
        <v>770000</v>
      </c>
      <c r="F46" s="84">
        <v>770000</v>
      </c>
      <c r="G46" s="84">
        <v>612259.29</v>
      </c>
      <c r="H46" s="84">
        <f t="shared" si="3"/>
        <v>816345.72</v>
      </c>
      <c r="I46" s="89">
        <v>840000</v>
      </c>
      <c r="J46" s="84">
        <v>840000</v>
      </c>
      <c r="K46" s="88">
        <v>840000</v>
      </c>
      <c r="L46" s="88">
        <v>840000</v>
      </c>
      <c r="M46" s="88">
        <v>840000</v>
      </c>
    </row>
    <row r="47" spans="1:13" x14ac:dyDescent="0.25">
      <c r="A47" s="83" t="s">
        <v>1435</v>
      </c>
      <c r="B47" s="83" t="s">
        <v>1434</v>
      </c>
      <c r="C47" s="84">
        <v>0</v>
      </c>
      <c r="D47" s="84">
        <v>7695.14</v>
      </c>
      <c r="E47" s="84">
        <v>10000</v>
      </c>
      <c r="F47" s="84">
        <v>10000</v>
      </c>
      <c r="G47" s="84">
        <v>9755</v>
      </c>
      <c r="H47" s="84">
        <f t="shared" si="3"/>
        <v>13006.666666666668</v>
      </c>
      <c r="I47" s="84">
        <v>10250</v>
      </c>
      <c r="J47" s="84">
        <v>10506.25</v>
      </c>
      <c r="K47" s="84">
        <v>10768.90625</v>
      </c>
      <c r="L47" s="84">
        <v>11038.12890625</v>
      </c>
      <c r="M47" s="84">
        <v>11039.12890625</v>
      </c>
    </row>
    <row r="48" spans="1:13" x14ac:dyDescent="0.25">
      <c r="A48" s="83" t="s">
        <v>1433</v>
      </c>
      <c r="B48" s="83" t="s">
        <v>1338</v>
      </c>
      <c r="C48" s="84"/>
      <c r="D48" s="84">
        <v>260399.87</v>
      </c>
      <c r="E48" s="84">
        <f>400000</f>
        <v>400000</v>
      </c>
      <c r="F48" s="84">
        <f>400000+40800+26400+11428</f>
        <v>478628</v>
      </c>
      <c r="G48" s="84">
        <v>354819.38</v>
      </c>
      <c r="H48" s="84">
        <f t="shared" si="3"/>
        <v>473092.50666666665</v>
      </c>
      <c r="I48" s="88">
        <v>480000</v>
      </c>
      <c r="J48" s="88">
        <v>470000</v>
      </c>
      <c r="K48" s="88">
        <v>470000</v>
      </c>
      <c r="L48" s="88">
        <v>470000</v>
      </c>
      <c r="M48" s="88">
        <v>470000</v>
      </c>
    </row>
    <row r="49" spans="1:13" x14ac:dyDescent="0.25">
      <c r="A49" s="83" t="s">
        <v>1777</v>
      </c>
      <c r="B49" s="83" t="s">
        <v>1776</v>
      </c>
      <c r="C49" s="84"/>
      <c r="D49" s="84">
        <v>5477.51</v>
      </c>
      <c r="E49" s="84">
        <v>11428</v>
      </c>
      <c r="F49" s="84">
        <v>0</v>
      </c>
      <c r="G49" s="84">
        <v>0</v>
      </c>
      <c r="H49" s="84">
        <f t="shared" si="3"/>
        <v>0</v>
      </c>
      <c r="I49" s="84"/>
      <c r="J49" s="84">
        <v>0</v>
      </c>
      <c r="K49" s="84">
        <v>0</v>
      </c>
      <c r="L49" s="84">
        <v>0</v>
      </c>
      <c r="M49" s="84">
        <v>0</v>
      </c>
    </row>
    <row r="50" spans="1:13" ht="15.75" thickBot="1" x14ac:dyDescent="0.3">
      <c r="A50" s="85" t="s">
        <v>1432</v>
      </c>
      <c r="B50" s="86" t="s">
        <v>0</v>
      </c>
      <c r="C50" s="87">
        <v>1060998.51</v>
      </c>
      <c r="D50" s="87">
        <v>1572766.1999999997</v>
      </c>
      <c r="E50" s="90">
        <f t="shared" ref="E50:L50" si="15">SUM(E36:E49)</f>
        <v>1807228</v>
      </c>
      <c r="F50" s="90">
        <f t="shared" ref="F50" si="16">SUM(F36:F49)</f>
        <v>1976611.41</v>
      </c>
      <c r="G50" s="90">
        <f t="shared" ref="G50:H50" si="17">SUM(G36:G49)</f>
        <v>1608957.46</v>
      </c>
      <c r="H50" s="90">
        <f t="shared" si="17"/>
        <v>2178519.8083333336</v>
      </c>
      <c r="I50" s="90">
        <f t="shared" si="15"/>
        <v>2063375</v>
      </c>
      <c r="J50" s="90">
        <f t="shared" si="15"/>
        <v>2061959.375</v>
      </c>
      <c r="K50" s="90">
        <f t="shared" si="15"/>
        <v>2070758.359375</v>
      </c>
      <c r="L50" s="90">
        <f t="shared" si="15"/>
        <v>2079777.318359375</v>
      </c>
      <c r="M50" s="90">
        <f t="shared" ref="M50" si="18">SUM(M36:M49)</f>
        <v>2079779.318359375</v>
      </c>
    </row>
    <row r="51" spans="1:13" ht="15.75" thickTop="1" x14ac:dyDescent="0.25">
      <c r="C51" s="84"/>
      <c r="D51" s="84"/>
      <c r="E51" s="84"/>
      <c r="F51" s="84"/>
      <c r="H51" s="84"/>
      <c r="I51" s="84"/>
      <c r="J51" s="84"/>
      <c r="K51" s="84"/>
      <c r="L51" s="84"/>
      <c r="M51" s="84"/>
    </row>
    <row r="52" spans="1:13" x14ac:dyDescent="0.25">
      <c r="A52" s="82" t="s">
        <v>704</v>
      </c>
      <c r="C52" s="84"/>
      <c r="D52" s="84"/>
      <c r="E52" s="84"/>
      <c r="F52" s="84"/>
      <c r="H52" s="84"/>
      <c r="I52" s="84"/>
      <c r="J52" s="84"/>
      <c r="K52" s="84"/>
      <c r="L52" s="84"/>
      <c r="M52" s="84"/>
    </row>
    <row r="53" spans="1:13" x14ac:dyDescent="0.25">
      <c r="A53" s="83" t="s">
        <v>1431</v>
      </c>
      <c r="B53" s="83" t="s">
        <v>734</v>
      </c>
      <c r="C53" s="84">
        <v>85</v>
      </c>
      <c r="D53" s="84">
        <v>780</v>
      </c>
      <c r="E53" s="84">
        <v>1000</v>
      </c>
      <c r="F53" s="84">
        <v>1000</v>
      </c>
      <c r="G53" s="84">
        <v>650</v>
      </c>
      <c r="H53" s="84">
        <f t="shared" si="3"/>
        <v>866.66666666666674</v>
      </c>
      <c r="I53" s="84">
        <v>1025</v>
      </c>
      <c r="J53" s="84">
        <v>1050.625</v>
      </c>
      <c r="K53" s="84">
        <v>1076.890625</v>
      </c>
      <c r="L53" s="84">
        <v>1103.8128906249999</v>
      </c>
      <c r="M53" s="84">
        <v>1104.8128906249999</v>
      </c>
    </row>
    <row r="54" spans="1:13" x14ac:dyDescent="0.25">
      <c r="A54" s="83" t="s">
        <v>1430</v>
      </c>
      <c r="B54" s="83" t="s">
        <v>1429</v>
      </c>
      <c r="C54" s="84">
        <v>1363.36</v>
      </c>
      <c r="D54" s="84">
        <v>794.71</v>
      </c>
      <c r="E54" s="84">
        <v>0</v>
      </c>
      <c r="F54" s="84">
        <v>0</v>
      </c>
      <c r="G54" s="84">
        <v>75</v>
      </c>
      <c r="H54" s="84">
        <f t="shared" si="3"/>
        <v>100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</row>
    <row r="55" spans="1:13" ht="15.75" thickBot="1" x14ac:dyDescent="0.3">
      <c r="A55" s="85" t="s">
        <v>707</v>
      </c>
      <c r="B55" s="86" t="s">
        <v>0</v>
      </c>
      <c r="C55" s="87">
        <v>1448.36</v>
      </c>
      <c r="D55" s="87">
        <v>1574.71</v>
      </c>
      <c r="E55" s="87">
        <f t="shared" ref="E55:L55" si="19">SUM(E53:E54)</f>
        <v>1000</v>
      </c>
      <c r="F55" s="87">
        <f t="shared" ref="F55" si="20">SUM(F53:F54)</f>
        <v>1000</v>
      </c>
      <c r="G55" s="87">
        <f>SUM(G53:G54)</f>
        <v>725</v>
      </c>
      <c r="H55" s="87">
        <f>SUM(H53:H54)</f>
        <v>966.66666666666674</v>
      </c>
      <c r="I55" s="87">
        <f t="shared" si="19"/>
        <v>1025</v>
      </c>
      <c r="J55" s="87">
        <f t="shared" si="19"/>
        <v>1050.625</v>
      </c>
      <c r="K55" s="87">
        <f t="shared" si="19"/>
        <v>1076.890625</v>
      </c>
      <c r="L55" s="87">
        <f t="shared" si="19"/>
        <v>1103.8128906249999</v>
      </c>
      <c r="M55" s="87">
        <f t="shared" ref="M55" si="21">SUM(M53:M54)</f>
        <v>1104.8128906249999</v>
      </c>
    </row>
    <row r="56" spans="1:13" ht="15.75" thickTop="1" x14ac:dyDescent="0.25">
      <c r="C56" s="84"/>
      <c r="D56" s="84"/>
      <c r="E56" s="84"/>
      <c r="F56" s="84"/>
      <c r="H56" s="84"/>
      <c r="I56" s="84"/>
      <c r="J56" s="84"/>
      <c r="K56" s="84"/>
      <c r="L56" s="84"/>
      <c r="M56" s="84"/>
    </row>
    <row r="57" spans="1:13" x14ac:dyDescent="0.25">
      <c r="A57" s="82" t="s">
        <v>708</v>
      </c>
      <c r="C57" s="84"/>
      <c r="D57" s="84"/>
      <c r="E57" s="84"/>
      <c r="F57" s="84"/>
      <c r="H57" s="84"/>
      <c r="I57" s="84"/>
      <c r="J57" s="84"/>
      <c r="K57" s="84"/>
      <c r="L57" s="84"/>
      <c r="M57" s="84"/>
    </row>
    <row r="58" spans="1:13" x14ac:dyDescent="0.25">
      <c r="A58" s="83" t="s">
        <v>1428</v>
      </c>
      <c r="B58" s="83" t="s">
        <v>710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f t="shared" si="3"/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</row>
    <row r="59" spans="1:13" ht="15.75" thickBot="1" x14ac:dyDescent="0.3">
      <c r="A59" s="85" t="s">
        <v>725</v>
      </c>
      <c r="B59" s="86" t="s">
        <v>0</v>
      </c>
      <c r="C59" s="87">
        <v>0</v>
      </c>
      <c r="D59" s="87">
        <v>0</v>
      </c>
      <c r="E59" s="87">
        <f t="shared" ref="E59:L59" si="22">SUM(E58)</f>
        <v>0</v>
      </c>
      <c r="F59" s="87">
        <f t="shared" ref="F59" si="23">SUM(F58)</f>
        <v>0</v>
      </c>
      <c r="G59" s="87">
        <f>SUM(G58)</f>
        <v>0</v>
      </c>
      <c r="H59" s="87">
        <f>SUM(H58)</f>
        <v>0</v>
      </c>
      <c r="I59" s="87">
        <f t="shared" si="22"/>
        <v>0</v>
      </c>
      <c r="J59" s="87">
        <f t="shared" si="22"/>
        <v>0</v>
      </c>
      <c r="K59" s="87">
        <f t="shared" si="22"/>
        <v>0</v>
      </c>
      <c r="L59" s="87">
        <f t="shared" si="22"/>
        <v>0</v>
      </c>
      <c r="M59" s="87">
        <f t="shared" ref="M59" si="24">SUM(M58)</f>
        <v>0</v>
      </c>
    </row>
    <row r="60" spans="1:13" ht="15.75" thickTop="1" x14ac:dyDescent="0.25">
      <c r="C60" s="84"/>
      <c r="D60" s="84"/>
      <c r="E60" s="84"/>
      <c r="F60" s="84"/>
      <c r="H60" s="84"/>
      <c r="I60" s="84"/>
      <c r="J60" s="84"/>
      <c r="K60" s="84"/>
      <c r="L60" s="84"/>
      <c r="M60" s="84"/>
    </row>
    <row r="61" spans="1:13" x14ac:dyDescent="0.25">
      <c r="A61" s="82" t="s">
        <v>1427</v>
      </c>
      <c r="C61" s="84"/>
      <c r="D61" s="84"/>
      <c r="E61" s="84"/>
      <c r="F61" s="84"/>
      <c r="H61" s="84"/>
      <c r="I61" s="84"/>
      <c r="J61" s="84"/>
      <c r="K61" s="84"/>
      <c r="L61" s="84"/>
      <c r="M61" s="84"/>
    </row>
    <row r="62" spans="1:13" x14ac:dyDescent="0.25">
      <c r="A62" s="83" t="s">
        <v>1426</v>
      </c>
      <c r="B62" s="83" t="s">
        <v>1425</v>
      </c>
      <c r="C62" s="84">
        <v>0</v>
      </c>
      <c r="D62" s="84">
        <v>0</v>
      </c>
      <c r="E62" s="84">
        <v>0</v>
      </c>
      <c r="F62" s="84">
        <v>0</v>
      </c>
      <c r="G62" s="84">
        <v>0</v>
      </c>
      <c r="H62" s="84">
        <f t="shared" si="3"/>
        <v>0</v>
      </c>
      <c r="I62" s="84">
        <v>0</v>
      </c>
      <c r="J62" s="84">
        <v>0</v>
      </c>
      <c r="K62" s="84">
        <v>0</v>
      </c>
      <c r="L62" s="84">
        <v>0</v>
      </c>
      <c r="M62" s="84">
        <v>0</v>
      </c>
    </row>
    <row r="63" spans="1:13" ht="15.75" thickBot="1" x14ac:dyDescent="0.3">
      <c r="A63" s="85" t="s">
        <v>1424</v>
      </c>
      <c r="B63" s="86" t="s">
        <v>0</v>
      </c>
      <c r="C63" s="87">
        <v>0</v>
      </c>
      <c r="D63" s="87">
        <v>0</v>
      </c>
      <c r="E63" s="87">
        <f t="shared" ref="E63:L63" si="25">SUM(E62)</f>
        <v>0</v>
      </c>
      <c r="F63" s="87">
        <f t="shared" ref="F63" si="26">SUM(F62)</f>
        <v>0</v>
      </c>
      <c r="G63" s="87">
        <f>SUM(G62)</f>
        <v>0</v>
      </c>
      <c r="H63" s="87">
        <f>SUM(H62)</f>
        <v>0</v>
      </c>
      <c r="I63" s="87">
        <f t="shared" si="25"/>
        <v>0</v>
      </c>
      <c r="J63" s="87">
        <f t="shared" si="25"/>
        <v>0</v>
      </c>
      <c r="K63" s="87">
        <f t="shared" si="25"/>
        <v>0</v>
      </c>
      <c r="L63" s="87">
        <f t="shared" si="25"/>
        <v>0</v>
      </c>
      <c r="M63" s="87">
        <f t="shared" ref="M63" si="27">SUM(M62)</f>
        <v>0</v>
      </c>
    </row>
    <row r="64" spans="1:13" ht="15.75" thickTop="1" x14ac:dyDescent="0.25">
      <c r="C64" s="84"/>
      <c r="D64" s="84"/>
      <c r="E64" s="84"/>
      <c r="F64" s="84"/>
      <c r="H64" s="84"/>
      <c r="I64" s="84"/>
      <c r="J64" s="84"/>
      <c r="K64" s="84"/>
      <c r="L64" s="84"/>
      <c r="M64" s="84"/>
    </row>
    <row r="65" spans="1:13" x14ac:dyDescent="0.25">
      <c r="A65" s="82" t="s">
        <v>1423</v>
      </c>
      <c r="C65" s="84"/>
      <c r="D65" s="84"/>
      <c r="E65" s="84"/>
      <c r="F65" s="84"/>
      <c r="H65" s="84"/>
      <c r="I65" s="84"/>
      <c r="J65" s="84"/>
      <c r="K65" s="84"/>
      <c r="L65" s="84"/>
      <c r="M65" s="84"/>
    </row>
    <row r="66" spans="1:13" x14ac:dyDescent="0.25">
      <c r="A66" s="83" t="s">
        <v>1422</v>
      </c>
      <c r="B66" s="83" t="s">
        <v>1421</v>
      </c>
      <c r="C66" s="84">
        <v>65554.960000000006</v>
      </c>
      <c r="D66" s="84">
        <v>3950</v>
      </c>
      <c r="E66" s="84">
        <v>0</v>
      </c>
      <c r="F66" s="84">
        <v>0</v>
      </c>
      <c r="G66" s="84">
        <v>0</v>
      </c>
      <c r="H66" s="84">
        <f t="shared" si="3"/>
        <v>0</v>
      </c>
      <c r="I66" s="84">
        <v>0</v>
      </c>
      <c r="J66" s="84">
        <v>0</v>
      </c>
      <c r="K66" s="84">
        <v>0</v>
      </c>
      <c r="L66" s="84">
        <v>0</v>
      </c>
      <c r="M66" s="84">
        <v>0</v>
      </c>
    </row>
    <row r="67" spans="1:13" x14ac:dyDescent="0.25">
      <c r="A67" s="83" t="s">
        <v>1420</v>
      </c>
      <c r="B67" s="83" t="s">
        <v>742</v>
      </c>
      <c r="C67" s="84">
        <v>3487</v>
      </c>
      <c r="D67" s="84">
        <v>0</v>
      </c>
      <c r="E67" s="84">
        <v>0</v>
      </c>
      <c r="F67" s="84">
        <v>0</v>
      </c>
      <c r="G67" s="84">
        <v>0</v>
      </c>
      <c r="H67" s="84">
        <f t="shared" si="3"/>
        <v>0</v>
      </c>
      <c r="I67" s="84">
        <v>0</v>
      </c>
      <c r="J67" s="84">
        <v>0</v>
      </c>
      <c r="K67" s="84">
        <v>0</v>
      </c>
      <c r="L67" s="84">
        <v>0</v>
      </c>
      <c r="M67" s="84">
        <v>0</v>
      </c>
    </row>
    <row r="68" spans="1:13" ht="15.75" thickBot="1" x14ac:dyDescent="0.3">
      <c r="A68" s="85" t="s">
        <v>1419</v>
      </c>
      <c r="B68" s="86" t="s">
        <v>0</v>
      </c>
      <c r="C68" s="87">
        <v>69041.960000000006</v>
      </c>
      <c r="D68" s="87">
        <v>3950</v>
      </c>
      <c r="E68" s="87">
        <f t="shared" ref="E68:L68" si="28">SUM(E66:E67)</f>
        <v>0</v>
      </c>
      <c r="F68" s="87">
        <f t="shared" ref="F68" si="29">SUM(F66:F67)</f>
        <v>0</v>
      </c>
      <c r="G68" s="87">
        <f>SUM(G66:G67)</f>
        <v>0</v>
      </c>
      <c r="H68" s="87">
        <f>SUM(H66:H67)</f>
        <v>0</v>
      </c>
      <c r="I68" s="87">
        <f t="shared" si="28"/>
        <v>0</v>
      </c>
      <c r="J68" s="87">
        <f t="shared" si="28"/>
        <v>0</v>
      </c>
      <c r="K68" s="87">
        <f t="shared" si="28"/>
        <v>0</v>
      </c>
      <c r="L68" s="87">
        <f t="shared" si="28"/>
        <v>0</v>
      </c>
      <c r="M68" s="87">
        <f t="shared" ref="M68" si="30">SUM(M66:M67)</f>
        <v>0</v>
      </c>
    </row>
    <row r="69" spans="1:13" ht="15.75" thickTop="1" x14ac:dyDescent="0.25">
      <c r="C69" s="84"/>
      <c r="D69" s="84"/>
      <c r="E69" s="84"/>
      <c r="F69" s="84"/>
      <c r="H69" s="84"/>
      <c r="I69" s="84"/>
      <c r="J69" s="84"/>
      <c r="K69" s="84"/>
      <c r="L69" s="84"/>
      <c r="M69" s="84"/>
    </row>
    <row r="70" spans="1:13" x14ac:dyDescent="0.25">
      <c r="A70" s="82" t="s">
        <v>754</v>
      </c>
      <c r="C70" s="84"/>
      <c r="D70" s="84"/>
      <c r="E70" s="84"/>
      <c r="F70" s="84"/>
      <c r="H70" s="84"/>
      <c r="I70" s="84"/>
      <c r="J70" s="84"/>
      <c r="K70" s="84"/>
      <c r="L70" s="84"/>
      <c r="M70" s="84"/>
    </row>
    <row r="71" spans="1:13" x14ac:dyDescent="0.25">
      <c r="A71" s="83" t="s">
        <v>1418</v>
      </c>
      <c r="B71" s="83" t="s">
        <v>1775</v>
      </c>
      <c r="C71" s="84">
        <v>0</v>
      </c>
      <c r="D71" s="84">
        <v>0</v>
      </c>
      <c r="E71" s="84">
        <v>17500</v>
      </c>
      <c r="F71" s="84">
        <v>17500</v>
      </c>
      <c r="G71" s="84">
        <v>0</v>
      </c>
      <c r="H71" s="84">
        <f t="shared" ref="H71:H132" si="31">(G71/9)*12</f>
        <v>0</v>
      </c>
      <c r="I71" s="84">
        <v>0</v>
      </c>
      <c r="J71" s="84">
        <v>0</v>
      </c>
      <c r="K71" s="84">
        <v>0</v>
      </c>
      <c r="L71" s="84">
        <v>0</v>
      </c>
      <c r="M71" s="84">
        <v>0</v>
      </c>
    </row>
    <row r="72" spans="1:13" x14ac:dyDescent="0.25">
      <c r="A72" s="83" t="s">
        <v>1417</v>
      </c>
      <c r="B72" s="83" t="s">
        <v>1177</v>
      </c>
      <c r="C72" s="84">
        <v>0</v>
      </c>
      <c r="D72" s="84">
        <v>0</v>
      </c>
      <c r="E72" s="84">
        <v>0</v>
      </c>
      <c r="F72" s="84">
        <v>0</v>
      </c>
      <c r="G72" s="84">
        <v>0</v>
      </c>
      <c r="H72" s="84">
        <f t="shared" si="31"/>
        <v>0</v>
      </c>
      <c r="I72" s="84">
        <v>0</v>
      </c>
      <c r="J72" s="84">
        <v>0</v>
      </c>
      <c r="K72" s="84">
        <v>0</v>
      </c>
      <c r="L72" s="84">
        <v>0</v>
      </c>
      <c r="M72" s="84">
        <v>0</v>
      </c>
    </row>
    <row r="73" spans="1:13" ht="15.75" thickBot="1" x14ac:dyDescent="0.3">
      <c r="A73" s="85" t="s">
        <v>764</v>
      </c>
      <c r="B73" s="86" t="s">
        <v>0</v>
      </c>
      <c r="C73" s="87">
        <v>0</v>
      </c>
      <c r="D73" s="87">
        <v>0</v>
      </c>
      <c r="E73" s="87">
        <f t="shared" ref="E73:L73" si="32">SUM(E71:E72)</f>
        <v>17500</v>
      </c>
      <c r="F73" s="87">
        <f t="shared" ref="F73" si="33">SUM(F71:F72)</f>
        <v>17500</v>
      </c>
      <c r="G73" s="87">
        <f>SUM(G71:G72)</f>
        <v>0</v>
      </c>
      <c r="H73" s="87">
        <f>SUM(H71:H72)</f>
        <v>0</v>
      </c>
      <c r="I73" s="87">
        <f t="shared" si="32"/>
        <v>0</v>
      </c>
      <c r="J73" s="87">
        <f t="shared" si="32"/>
        <v>0</v>
      </c>
      <c r="K73" s="87">
        <f t="shared" si="32"/>
        <v>0</v>
      </c>
      <c r="L73" s="87">
        <f t="shared" si="32"/>
        <v>0</v>
      </c>
      <c r="M73" s="87">
        <f t="shared" ref="M73" si="34">SUM(M71:M72)</f>
        <v>0</v>
      </c>
    </row>
    <row r="74" spans="1:13" ht="15.75" thickTop="1" x14ac:dyDescent="0.25">
      <c r="C74" s="84"/>
      <c r="D74" s="84"/>
      <c r="E74" s="84"/>
      <c r="F74" s="84"/>
      <c r="H74" s="84">
        <f t="shared" si="31"/>
        <v>0</v>
      </c>
      <c r="I74" s="84"/>
      <c r="J74" s="84"/>
      <c r="K74" s="84"/>
      <c r="L74" s="84"/>
      <c r="M74" s="84"/>
    </row>
    <row r="75" spans="1:13" ht="15.75" thickBot="1" x14ac:dyDescent="0.3">
      <c r="A75" s="91" t="s">
        <v>1416</v>
      </c>
      <c r="B75" s="91"/>
      <c r="C75" s="92">
        <v>1646389.52</v>
      </c>
      <c r="D75" s="92">
        <v>2062094.0299999998</v>
      </c>
      <c r="E75" s="92">
        <f t="shared" ref="E75:L75" si="35">SUM(E5+E16+E20+E24+E29+E33+E50+E55+E59+E63+E68+E73)</f>
        <v>2319220.7199999997</v>
      </c>
      <c r="F75" s="92">
        <f t="shared" ref="F75" si="36">SUM(F5+F16+F20+F24+F29+F33+F50+F55+F59+F63+F68+F73)</f>
        <v>2462204.13</v>
      </c>
      <c r="G75" s="92">
        <f>SUM(G5+G16+G20+G24+G29+G33+G50+G55+G59+G63+G68+G73)</f>
        <v>1978367.15</v>
      </c>
      <c r="H75" s="92">
        <f t="shared" ref="H75:I75" si="37">SUM(H5+H16+H20+H24+H29+H33+H50+H55+H59+H63+H68+H73)</f>
        <v>2671066.0616666665</v>
      </c>
      <c r="I75" s="92">
        <f t="shared" si="37"/>
        <v>2531959</v>
      </c>
      <c r="J75" s="92">
        <f t="shared" si="35"/>
        <v>2542257.9750000001</v>
      </c>
      <c r="K75" s="92">
        <f t="shared" si="35"/>
        <v>2563064.4243749999</v>
      </c>
      <c r="L75" s="92">
        <f t="shared" si="35"/>
        <v>2584391.0349843749</v>
      </c>
      <c r="M75" s="92">
        <f t="shared" ref="M75" si="38">SUM(M5+M16+M20+M24+M29+M33+M50+M55+M59+M63+M68+M73)</f>
        <v>2584677.465055469</v>
      </c>
    </row>
    <row r="76" spans="1:13" x14ac:dyDescent="0.25">
      <c r="C76" s="84"/>
      <c r="D76" s="84"/>
      <c r="E76" s="84"/>
      <c r="F76" s="84"/>
      <c r="H76" s="84"/>
      <c r="I76" s="84"/>
      <c r="J76" s="84"/>
      <c r="K76" s="84"/>
      <c r="L76" s="84"/>
      <c r="M76" s="84"/>
    </row>
    <row r="77" spans="1:13" x14ac:dyDescent="0.25">
      <c r="A77" s="93"/>
      <c r="B77" s="93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</row>
    <row r="78" spans="1:13" x14ac:dyDescent="0.25">
      <c r="C78" s="84"/>
      <c r="D78" s="84"/>
      <c r="E78" s="84"/>
      <c r="F78" s="84"/>
      <c r="H78" s="84"/>
      <c r="I78" s="84"/>
      <c r="J78" s="84"/>
      <c r="K78" s="84"/>
      <c r="L78" s="84"/>
      <c r="M78" s="84"/>
    </row>
    <row r="79" spans="1:13" x14ac:dyDescent="0.25">
      <c r="A79" s="82" t="s">
        <v>1415</v>
      </c>
      <c r="D79" s="84"/>
      <c r="E79" s="84"/>
      <c r="F79" s="84"/>
      <c r="H79" s="84"/>
      <c r="I79" s="84"/>
      <c r="J79" s="84"/>
      <c r="K79" s="84"/>
      <c r="L79" s="84"/>
      <c r="M79" s="84"/>
    </row>
    <row r="80" spans="1:13" x14ac:dyDescent="0.25">
      <c r="A80" s="82" t="s">
        <v>194</v>
      </c>
      <c r="C80" s="84"/>
      <c r="D80" s="84"/>
      <c r="E80" s="84"/>
      <c r="F80" s="84"/>
      <c r="H80" s="84"/>
      <c r="I80" s="84"/>
      <c r="J80" s="84"/>
      <c r="K80" s="84"/>
      <c r="L80" s="84"/>
      <c r="M80" s="84"/>
    </row>
    <row r="81" spans="1:13" x14ac:dyDescent="0.25">
      <c r="A81" s="83" t="s">
        <v>1414</v>
      </c>
      <c r="B81" s="83" t="s">
        <v>59</v>
      </c>
      <c r="C81" s="84">
        <v>120354.83</v>
      </c>
      <c r="D81" s="84">
        <v>137166.71</v>
      </c>
      <c r="E81" s="84">
        <v>135000</v>
      </c>
      <c r="F81" s="84">
        <v>135000</v>
      </c>
      <c r="G81" s="84">
        <v>98653.73</v>
      </c>
      <c r="H81" s="84">
        <v>135000</v>
      </c>
      <c r="I81" s="84">
        <v>138375</v>
      </c>
      <c r="J81" s="84">
        <f>(I81*0.025)+I81</f>
        <v>141834.375</v>
      </c>
      <c r="K81" s="84">
        <f t="shared" ref="K81:M81" si="39">(J81*0.025)+J81</f>
        <v>145380.234375</v>
      </c>
      <c r="L81" s="84">
        <f t="shared" si="39"/>
        <v>149014.740234375</v>
      </c>
      <c r="M81" s="84">
        <f t="shared" si="39"/>
        <v>152740.10874023437</v>
      </c>
    </row>
    <row r="82" spans="1:13" x14ac:dyDescent="0.25">
      <c r="B82" s="83" t="s">
        <v>1413</v>
      </c>
      <c r="C82" s="84"/>
      <c r="D82" s="84"/>
      <c r="E82" s="84">
        <v>0</v>
      </c>
      <c r="F82" s="84">
        <v>0</v>
      </c>
      <c r="H82" s="84">
        <v>0</v>
      </c>
      <c r="I82" s="84">
        <v>0</v>
      </c>
      <c r="J82" s="84">
        <f t="shared" ref="J82:J95" si="40">(I82*0.025)+I82</f>
        <v>0</v>
      </c>
      <c r="K82" s="84">
        <f t="shared" ref="K82:M90" si="41">(J82*0.025)+J82</f>
        <v>0</v>
      </c>
      <c r="L82" s="84">
        <f t="shared" si="41"/>
        <v>0</v>
      </c>
      <c r="M82" s="84">
        <f t="shared" si="41"/>
        <v>0</v>
      </c>
    </row>
    <row r="83" spans="1:13" x14ac:dyDescent="0.25">
      <c r="A83" s="83" t="s">
        <v>1412</v>
      </c>
      <c r="B83" s="83" t="s">
        <v>1411</v>
      </c>
      <c r="C83" s="84">
        <v>28204.37</v>
      </c>
      <c r="D83" s="84">
        <v>24279.4</v>
      </c>
      <c r="E83" s="84">
        <v>22010</v>
      </c>
      <c r="F83" s="84">
        <v>22010</v>
      </c>
      <c r="G83" s="84">
        <v>18666.939999999999</v>
      </c>
      <c r="H83" s="84">
        <v>22010</v>
      </c>
      <c r="I83" s="88">
        <v>22559.33</v>
      </c>
      <c r="J83" s="84">
        <f>I83*1.025</f>
        <v>23123.313249999999</v>
      </c>
      <c r="K83" s="84">
        <f t="shared" si="41"/>
        <v>23701.396081250001</v>
      </c>
      <c r="L83" s="84">
        <f t="shared" si="41"/>
        <v>24293.930983281251</v>
      </c>
      <c r="M83" s="84">
        <f t="shared" si="41"/>
        <v>24901.279257863283</v>
      </c>
    </row>
    <row r="84" spans="1:13" x14ac:dyDescent="0.25">
      <c r="A84" s="83" t="s">
        <v>1410</v>
      </c>
      <c r="B84" s="83" t="s">
        <v>1409</v>
      </c>
      <c r="C84" s="84"/>
      <c r="D84" s="84">
        <v>32168.3</v>
      </c>
      <c r="E84" s="84">
        <v>46033</v>
      </c>
      <c r="F84" s="84">
        <v>46033</v>
      </c>
      <c r="G84" s="84">
        <v>33855.089999999997</v>
      </c>
      <c r="H84" s="84">
        <v>46033</v>
      </c>
      <c r="I84" s="84">
        <v>43706</v>
      </c>
      <c r="J84" s="84">
        <f t="shared" si="40"/>
        <v>44798.65</v>
      </c>
      <c r="K84" s="84">
        <f t="shared" si="41"/>
        <v>45918.616249999999</v>
      </c>
      <c r="L84" s="84">
        <f t="shared" si="41"/>
        <v>47066.581656249997</v>
      </c>
      <c r="M84" s="84">
        <f t="shared" si="41"/>
        <v>48243.246197656248</v>
      </c>
    </row>
    <row r="85" spans="1:13" x14ac:dyDescent="0.25">
      <c r="A85" s="83" t="s">
        <v>1408</v>
      </c>
      <c r="B85" s="83" t="s">
        <v>1407</v>
      </c>
      <c r="C85" s="84">
        <v>56946.37</v>
      </c>
      <c r="D85" s="84">
        <v>61654.22</v>
      </c>
      <c r="E85" s="84">
        <v>65000</v>
      </c>
      <c r="F85" s="84">
        <v>65000</v>
      </c>
      <c r="G85" s="84">
        <v>51636.4</v>
      </c>
      <c r="H85" s="84">
        <v>65000</v>
      </c>
      <c r="I85" s="84">
        <v>66625</v>
      </c>
      <c r="J85" s="84">
        <f t="shared" si="40"/>
        <v>68290.625</v>
      </c>
      <c r="K85" s="84">
        <f t="shared" si="41"/>
        <v>69997.890625</v>
      </c>
      <c r="L85" s="84">
        <f t="shared" si="41"/>
        <v>71747.837890625</v>
      </c>
      <c r="M85" s="84">
        <f t="shared" si="41"/>
        <v>73541.533837890631</v>
      </c>
    </row>
    <row r="86" spans="1:13" x14ac:dyDescent="0.25">
      <c r="A86" s="83" t="s">
        <v>1406</v>
      </c>
      <c r="B86" s="83" t="s">
        <v>6</v>
      </c>
      <c r="C86" s="84">
        <v>0</v>
      </c>
      <c r="D86" s="84">
        <v>0</v>
      </c>
      <c r="E86" s="84">
        <v>0</v>
      </c>
      <c r="F86" s="84">
        <v>0</v>
      </c>
      <c r="G86" s="84">
        <v>0</v>
      </c>
      <c r="H86" s="84">
        <v>0</v>
      </c>
      <c r="I86" s="84">
        <v>0</v>
      </c>
      <c r="J86" s="84">
        <f t="shared" si="40"/>
        <v>0</v>
      </c>
      <c r="K86" s="84">
        <f t="shared" si="41"/>
        <v>0</v>
      </c>
      <c r="L86" s="84">
        <f t="shared" si="41"/>
        <v>0</v>
      </c>
      <c r="M86" s="84">
        <f t="shared" si="41"/>
        <v>0</v>
      </c>
    </row>
    <row r="87" spans="1:13" x14ac:dyDescent="0.25">
      <c r="A87" s="83" t="s">
        <v>1405</v>
      </c>
      <c r="B87" s="83" t="s">
        <v>8</v>
      </c>
      <c r="C87" s="84">
        <v>66462.02</v>
      </c>
      <c r="D87" s="84">
        <v>25335.27</v>
      </c>
      <c r="E87" s="84">
        <v>27800</v>
      </c>
      <c r="F87" s="84">
        <v>27800</v>
      </c>
      <c r="G87" s="84">
        <v>21067.88</v>
      </c>
      <c r="H87" s="84">
        <v>27800</v>
      </c>
      <c r="I87" s="89">
        <v>61787.72</v>
      </c>
      <c r="J87" s="84">
        <f t="shared" si="40"/>
        <v>63332.413</v>
      </c>
      <c r="K87" s="84">
        <f t="shared" si="41"/>
        <v>64915.723324999999</v>
      </c>
      <c r="L87" s="84">
        <f t="shared" si="41"/>
        <v>66538.616408125003</v>
      </c>
      <c r="M87" s="84">
        <f t="shared" si="41"/>
        <v>68202.081818328123</v>
      </c>
    </row>
    <row r="88" spans="1:13" x14ac:dyDescent="0.25">
      <c r="A88" s="83" t="s">
        <v>1404</v>
      </c>
      <c r="B88" s="83" t="s">
        <v>10</v>
      </c>
      <c r="C88" s="84">
        <v>4154.1499999999996</v>
      </c>
      <c r="D88" s="84">
        <v>1956.36</v>
      </c>
      <c r="E88" s="84">
        <v>2400</v>
      </c>
      <c r="F88" s="84">
        <v>2400</v>
      </c>
      <c r="G88" s="84">
        <v>1727.73</v>
      </c>
      <c r="H88" s="84">
        <v>2400</v>
      </c>
      <c r="I88" s="84">
        <v>2449</v>
      </c>
      <c r="J88" s="84">
        <f t="shared" si="40"/>
        <v>2510.2249999999999</v>
      </c>
      <c r="K88" s="84">
        <f t="shared" si="41"/>
        <v>2572.9806249999997</v>
      </c>
      <c r="L88" s="84">
        <f t="shared" si="41"/>
        <v>2637.3051406249997</v>
      </c>
      <c r="M88" s="84">
        <f t="shared" si="41"/>
        <v>2703.2377691406246</v>
      </c>
    </row>
    <row r="89" spans="1:13" x14ac:dyDescent="0.25">
      <c r="A89" s="83" t="s">
        <v>1403</v>
      </c>
      <c r="B89" s="83" t="s">
        <v>117</v>
      </c>
      <c r="C89" s="84">
        <v>33614</v>
      </c>
      <c r="D89" s="84">
        <v>34006.82</v>
      </c>
      <c r="E89" s="84">
        <v>27578</v>
      </c>
      <c r="F89" s="84">
        <v>27578</v>
      </c>
      <c r="G89" s="84">
        <v>60</v>
      </c>
      <c r="H89" s="84">
        <v>27578</v>
      </c>
      <c r="I89" s="89">
        <v>0</v>
      </c>
      <c r="J89" s="84">
        <f t="shared" si="40"/>
        <v>0</v>
      </c>
      <c r="K89" s="84">
        <f t="shared" si="41"/>
        <v>0</v>
      </c>
      <c r="L89" s="84">
        <f t="shared" si="41"/>
        <v>0</v>
      </c>
      <c r="M89" s="84">
        <f t="shared" si="41"/>
        <v>0</v>
      </c>
    </row>
    <row r="90" spans="1:13" x14ac:dyDescent="0.25">
      <c r="A90" s="83" t="s">
        <v>1402</v>
      </c>
      <c r="B90" s="83" t="s">
        <v>12</v>
      </c>
      <c r="C90" s="84">
        <v>15496.01</v>
      </c>
      <c r="D90" s="84">
        <v>20015.16</v>
      </c>
      <c r="E90" s="84">
        <v>19200</v>
      </c>
      <c r="F90" s="84">
        <v>19200</v>
      </c>
      <c r="G90" s="84">
        <v>15937</v>
      </c>
      <c r="H90" s="84">
        <v>19200</v>
      </c>
      <c r="I90" s="84">
        <v>20751.8</v>
      </c>
      <c r="J90" s="84">
        <f t="shared" si="40"/>
        <v>21270.594999999998</v>
      </c>
      <c r="K90" s="84">
        <f t="shared" si="41"/>
        <v>21802.359874999998</v>
      </c>
      <c r="L90" s="84">
        <f t="shared" si="41"/>
        <v>22347.418871874997</v>
      </c>
      <c r="M90" s="84">
        <f t="shared" si="41"/>
        <v>22906.104343671872</v>
      </c>
    </row>
    <row r="91" spans="1:13" x14ac:dyDescent="0.25">
      <c r="A91" s="83" t="s">
        <v>1401</v>
      </c>
      <c r="B91" s="83" t="s">
        <v>226</v>
      </c>
      <c r="C91" s="84">
        <v>0</v>
      </c>
      <c r="D91" s="84">
        <v>0</v>
      </c>
      <c r="E91" s="84">
        <v>3150</v>
      </c>
      <c r="F91" s="84">
        <v>3150</v>
      </c>
      <c r="G91" s="84">
        <v>0</v>
      </c>
      <c r="H91" s="84">
        <f t="shared" si="31"/>
        <v>0</v>
      </c>
      <c r="I91" s="84">
        <v>3150</v>
      </c>
      <c r="J91" s="84">
        <v>3150</v>
      </c>
      <c r="K91" s="84">
        <v>3150</v>
      </c>
      <c r="L91" s="84">
        <v>3150</v>
      </c>
      <c r="M91" s="84">
        <v>3150</v>
      </c>
    </row>
    <row r="92" spans="1:13" x14ac:dyDescent="0.25">
      <c r="A92" s="83" t="s">
        <v>1400</v>
      </c>
      <c r="B92" s="83" t="s">
        <v>14</v>
      </c>
      <c r="C92" s="84">
        <v>6394.75</v>
      </c>
      <c r="D92" s="84">
        <v>6220.13</v>
      </c>
      <c r="E92" s="84">
        <v>6000</v>
      </c>
      <c r="F92" s="84">
        <v>6000</v>
      </c>
      <c r="G92" s="84">
        <v>5524.96</v>
      </c>
      <c r="H92" s="84">
        <f t="shared" si="31"/>
        <v>7366.6133333333328</v>
      </c>
      <c r="I92" s="84">
        <v>6000</v>
      </c>
      <c r="J92" s="84">
        <v>6000</v>
      </c>
      <c r="K92" s="84">
        <v>6000</v>
      </c>
      <c r="L92" s="84">
        <v>6000</v>
      </c>
      <c r="M92" s="84">
        <v>6000</v>
      </c>
    </row>
    <row r="93" spans="1:13" x14ac:dyDescent="0.25">
      <c r="A93" s="83" t="s">
        <v>1399</v>
      </c>
      <c r="B93" s="83" t="s">
        <v>121</v>
      </c>
      <c r="C93" s="84">
        <v>0</v>
      </c>
      <c r="D93" s="84">
        <v>559.80999999999995</v>
      </c>
      <c r="E93" s="84">
        <v>500</v>
      </c>
      <c r="F93" s="84">
        <v>500</v>
      </c>
      <c r="G93" s="84">
        <v>249</v>
      </c>
      <c r="H93" s="84">
        <f t="shared" si="31"/>
        <v>332</v>
      </c>
      <c r="I93" s="84">
        <v>500</v>
      </c>
      <c r="J93" s="84">
        <v>500</v>
      </c>
      <c r="K93" s="84">
        <v>500</v>
      </c>
      <c r="L93" s="84">
        <v>500</v>
      </c>
      <c r="M93" s="84">
        <v>500</v>
      </c>
    </row>
    <row r="94" spans="1:13" x14ac:dyDescent="0.25">
      <c r="A94" s="83" t="s">
        <v>1398</v>
      </c>
      <c r="B94" s="83" t="s">
        <v>71</v>
      </c>
      <c r="C94" s="84">
        <v>2264.46</v>
      </c>
      <c r="D94" s="84">
        <v>2437.34</v>
      </c>
      <c r="E94" s="84">
        <v>1800</v>
      </c>
      <c r="F94" s="84">
        <v>1800</v>
      </c>
      <c r="G94" s="84">
        <v>732.52</v>
      </c>
      <c r="H94" s="84">
        <f t="shared" si="31"/>
        <v>976.69333333333338</v>
      </c>
      <c r="I94" s="84">
        <v>1800</v>
      </c>
      <c r="J94" s="84">
        <v>1800</v>
      </c>
      <c r="K94" s="84">
        <v>1800</v>
      </c>
      <c r="L94" s="84">
        <v>1800</v>
      </c>
      <c r="M94" s="84">
        <v>1800</v>
      </c>
    </row>
    <row r="95" spans="1:13" x14ac:dyDescent="0.25">
      <c r="A95" s="83" t="s">
        <v>1397</v>
      </c>
      <c r="B95" s="83" t="s">
        <v>1396</v>
      </c>
      <c r="C95" s="84">
        <v>319737.08</v>
      </c>
      <c r="D95" s="84">
        <v>381245.68</v>
      </c>
      <c r="E95" s="84">
        <v>350000</v>
      </c>
      <c r="F95" s="84">
        <v>350000</v>
      </c>
      <c r="G95" s="84">
        <v>247384.6</v>
      </c>
      <c r="H95" s="84">
        <f t="shared" si="31"/>
        <v>329846.13333333336</v>
      </c>
      <c r="I95" s="88">
        <v>350000</v>
      </c>
      <c r="J95" s="84">
        <f t="shared" si="40"/>
        <v>358750</v>
      </c>
      <c r="K95" s="84">
        <f t="shared" ref="K95:M95" si="42">(J95*0.025)+J95</f>
        <v>367718.75</v>
      </c>
      <c r="L95" s="84">
        <f t="shared" si="42"/>
        <v>376911.71875</v>
      </c>
      <c r="M95" s="84">
        <f t="shared" si="42"/>
        <v>386334.51171875</v>
      </c>
    </row>
    <row r="96" spans="1:13" x14ac:dyDescent="0.25">
      <c r="A96" s="83" t="s">
        <v>1395</v>
      </c>
      <c r="B96" s="83" t="s">
        <v>468</v>
      </c>
      <c r="C96" s="84">
        <v>0</v>
      </c>
      <c r="D96" s="84">
        <v>0</v>
      </c>
      <c r="E96" s="84">
        <v>1000</v>
      </c>
      <c r="F96" s="84">
        <v>1000</v>
      </c>
      <c r="G96" s="84">
        <v>101.66</v>
      </c>
      <c r="H96" s="84">
        <f t="shared" si="31"/>
        <v>135.54666666666668</v>
      </c>
      <c r="I96" s="84">
        <v>1025</v>
      </c>
      <c r="J96" s="84">
        <f t="shared" ref="J96:M96" si="43">(I96*0.025)+I96</f>
        <v>1050.625</v>
      </c>
      <c r="K96" s="84">
        <f t="shared" si="43"/>
        <v>1076.890625</v>
      </c>
      <c r="L96" s="84">
        <f t="shared" si="43"/>
        <v>1103.8128906249999</v>
      </c>
      <c r="M96" s="84">
        <f t="shared" si="43"/>
        <v>1131.408212890625</v>
      </c>
    </row>
    <row r="97" spans="1:13" x14ac:dyDescent="0.25">
      <c r="A97" s="83" t="s">
        <v>1394</v>
      </c>
      <c r="B97" s="83" t="s">
        <v>169</v>
      </c>
      <c r="C97" s="84">
        <v>336</v>
      </c>
      <c r="D97" s="84">
        <v>3241.11</v>
      </c>
      <c r="E97" s="84">
        <v>3000</v>
      </c>
      <c r="F97" s="84">
        <v>3000</v>
      </c>
      <c r="G97" s="84">
        <v>2530.08</v>
      </c>
      <c r="H97" s="84">
        <f t="shared" si="31"/>
        <v>3373.44</v>
      </c>
      <c r="I97" s="84">
        <v>3075</v>
      </c>
      <c r="J97" s="84">
        <f t="shared" ref="J97:M97" si="44">(I97*0.025)+I97</f>
        <v>3151.875</v>
      </c>
      <c r="K97" s="84">
        <f t="shared" si="44"/>
        <v>3230.671875</v>
      </c>
      <c r="L97" s="84">
        <f t="shared" si="44"/>
        <v>3311.4386718750002</v>
      </c>
      <c r="M97" s="84">
        <f t="shared" si="44"/>
        <v>3394.2246386718753</v>
      </c>
    </row>
    <row r="98" spans="1:13" x14ac:dyDescent="0.25">
      <c r="A98" s="83" t="s">
        <v>1393</v>
      </c>
      <c r="B98" s="83" t="s">
        <v>172</v>
      </c>
      <c r="C98" s="84">
        <v>117.91</v>
      </c>
      <c r="D98" s="84">
        <v>0</v>
      </c>
      <c r="E98" s="84">
        <v>400</v>
      </c>
      <c r="F98" s="84">
        <v>400</v>
      </c>
      <c r="G98" s="84">
        <v>0</v>
      </c>
      <c r="H98" s="84">
        <f t="shared" si="31"/>
        <v>0</v>
      </c>
      <c r="I98" s="84">
        <v>400</v>
      </c>
      <c r="J98" s="84">
        <v>400</v>
      </c>
      <c r="K98" s="84">
        <v>400</v>
      </c>
      <c r="L98" s="84">
        <v>400</v>
      </c>
      <c r="M98" s="84">
        <v>400</v>
      </c>
    </row>
    <row r="99" spans="1:13" x14ac:dyDescent="0.25">
      <c r="A99" s="83" t="s">
        <v>1392</v>
      </c>
      <c r="B99" s="83" t="s">
        <v>264</v>
      </c>
      <c r="C99" s="84">
        <v>985.25</v>
      </c>
      <c r="D99" s="84">
        <v>289</v>
      </c>
      <c r="E99" s="84">
        <v>500</v>
      </c>
      <c r="F99" s="84">
        <v>500</v>
      </c>
      <c r="G99" s="84">
        <v>446</v>
      </c>
      <c r="H99" s="84">
        <f t="shared" si="31"/>
        <v>594.66666666666674</v>
      </c>
      <c r="I99" s="84">
        <v>500</v>
      </c>
      <c r="J99" s="84">
        <v>500</v>
      </c>
      <c r="K99" s="84">
        <v>500</v>
      </c>
      <c r="L99" s="84">
        <v>500</v>
      </c>
      <c r="M99" s="84">
        <v>500</v>
      </c>
    </row>
    <row r="100" spans="1:13" x14ac:dyDescent="0.25">
      <c r="A100" s="83" t="s">
        <v>1391</v>
      </c>
      <c r="B100" s="83" t="s">
        <v>1268</v>
      </c>
      <c r="C100" s="84">
        <v>0</v>
      </c>
      <c r="D100" s="84">
        <v>0</v>
      </c>
      <c r="E100" s="84">
        <v>0</v>
      </c>
      <c r="F100" s="84">
        <v>0</v>
      </c>
      <c r="G100" s="84">
        <v>0</v>
      </c>
      <c r="H100" s="84">
        <f t="shared" si="31"/>
        <v>0</v>
      </c>
      <c r="I100" s="84">
        <v>0</v>
      </c>
      <c r="J100" s="84">
        <v>0</v>
      </c>
      <c r="K100" s="84">
        <v>0</v>
      </c>
      <c r="L100" s="84">
        <v>0</v>
      </c>
      <c r="M100" s="84">
        <v>0</v>
      </c>
    </row>
    <row r="101" spans="1:13" x14ac:dyDescent="0.25">
      <c r="A101" s="83" t="s">
        <v>1390</v>
      </c>
      <c r="B101" s="83" t="s">
        <v>268</v>
      </c>
      <c r="C101" s="84">
        <v>0</v>
      </c>
      <c r="D101" s="84">
        <v>0</v>
      </c>
      <c r="E101" s="84">
        <v>0</v>
      </c>
      <c r="F101" s="84">
        <v>0</v>
      </c>
      <c r="G101" s="84">
        <v>0</v>
      </c>
      <c r="H101" s="84">
        <f t="shared" si="31"/>
        <v>0</v>
      </c>
      <c r="I101" s="84">
        <v>0</v>
      </c>
      <c r="J101" s="84">
        <v>0</v>
      </c>
      <c r="K101" s="84">
        <v>0</v>
      </c>
      <c r="L101" s="84">
        <v>0</v>
      </c>
      <c r="M101" s="84">
        <v>0</v>
      </c>
    </row>
    <row r="102" spans="1:13" x14ac:dyDescent="0.25">
      <c r="A102" s="83" t="s">
        <v>1389</v>
      </c>
      <c r="B102" s="83" t="s">
        <v>16</v>
      </c>
      <c r="C102" s="84">
        <v>0</v>
      </c>
      <c r="D102" s="84">
        <v>0</v>
      </c>
      <c r="E102" s="84">
        <v>0</v>
      </c>
      <c r="F102" s="84">
        <v>0</v>
      </c>
      <c r="G102" s="84">
        <v>0</v>
      </c>
      <c r="H102" s="84">
        <f t="shared" si="31"/>
        <v>0</v>
      </c>
      <c r="I102" s="84">
        <v>0</v>
      </c>
      <c r="J102" s="84">
        <v>0</v>
      </c>
      <c r="K102" s="84">
        <v>0</v>
      </c>
      <c r="L102" s="84">
        <v>0</v>
      </c>
      <c r="M102" s="84">
        <v>0</v>
      </c>
    </row>
    <row r="103" spans="1:13" x14ac:dyDescent="0.25">
      <c r="A103" s="83" t="s">
        <v>1388</v>
      </c>
      <c r="B103" s="83" t="s">
        <v>1387</v>
      </c>
      <c r="C103" s="84">
        <v>1283.01</v>
      </c>
      <c r="D103" s="84">
        <v>205</v>
      </c>
      <c r="E103" s="84">
        <v>1500</v>
      </c>
      <c r="F103" s="84">
        <v>1500</v>
      </c>
      <c r="G103" s="84">
        <v>0</v>
      </c>
      <c r="H103" s="84">
        <f t="shared" si="31"/>
        <v>0</v>
      </c>
      <c r="I103" s="84">
        <v>1500</v>
      </c>
      <c r="J103" s="84">
        <v>1500</v>
      </c>
      <c r="K103" s="84">
        <v>1500</v>
      </c>
      <c r="L103" s="84">
        <v>1500</v>
      </c>
      <c r="M103" s="84">
        <v>1500</v>
      </c>
    </row>
    <row r="104" spans="1:13" x14ac:dyDescent="0.25">
      <c r="A104" s="83" t="s">
        <v>1386</v>
      </c>
      <c r="B104" s="83" t="s">
        <v>569</v>
      </c>
      <c r="C104" s="84">
        <v>2500</v>
      </c>
      <c r="D104" s="84">
        <v>0</v>
      </c>
      <c r="E104" s="84">
        <v>5000</v>
      </c>
      <c r="F104" s="84">
        <v>5000</v>
      </c>
      <c r="G104" s="84">
        <v>0</v>
      </c>
      <c r="H104" s="84">
        <f t="shared" si="31"/>
        <v>0</v>
      </c>
      <c r="I104" s="84">
        <v>5000</v>
      </c>
      <c r="J104" s="84">
        <v>5000</v>
      </c>
      <c r="K104" s="84">
        <v>5000</v>
      </c>
      <c r="L104" s="84">
        <v>5000</v>
      </c>
      <c r="M104" s="84">
        <v>5000</v>
      </c>
    </row>
    <row r="105" spans="1:13" x14ac:dyDescent="0.25">
      <c r="A105" s="83" t="s">
        <v>1385</v>
      </c>
      <c r="B105" s="83" t="s">
        <v>75</v>
      </c>
      <c r="C105" s="84">
        <v>580.5</v>
      </c>
      <c r="D105" s="84">
        <v>1170</v>
      </c>
      <c r="E105" s="84">
        <v>500</v>
      </c>
      <c r="F105" s="84">
        <v>500</v>
      </c>
      <c r="G105" s="84">
        <v>373</v>
      </c>
      <c r="H105" s="84">
        <f t="shared" si="31"/>
        <v>497.33333333333331</v>
      </c>
      <c r="I105" s="84">
        <v>500</v>
      </c>
      <c r="J105" s="84">
        <v>500</v>
      </c>
      <c r="K105" s="84">
        <v>500</v>
      </c>
      <c r="L105" s="84">
        <v>500</v>
      </c>
      <c r="M105" s="84">
        <v>500</v>
      </c>
    </row>
    <row r="106" spans="1:13" x14ac:dyDescent="0.25">
      <c r="A106" s="83" t="s">
        <v>1384</v>
      </c>
      <c r="B106" s="83" t="s">
        <v>128</v>
      </c>
      <c r="C106" s="84">
        <v>6954.91</v>
      </c>
      <c r="D106" s="84">
        <v>6926.61</v>
      </c>
      <c r="E106" s="84">
        <v>6500</v>
      </c>
      <c r="F106" s="84">
        <v>6500</v>
      </c>
      <c r="G106" s="84">
        <v>2427.56</v>
      </c>
      <c r="H106" s="84">
        <f t="shared" si="31"/>
        <v>3236.7466666666669</v>
      </c>
      <c r="I106" s="84">
        <v>6500</v>
      </c>
      <c r="J106" s="84">
        <v>6829.0625</v>
      </c>
      <c r="K106" s="84">
        <v>6999.7890625</v>
      </c>
      <c r="L106" s="84">
        <v>7174.7837890624996</v>
      </c>
      <c r="M106" s="84">
        <v>7175.7837890624996</v>
      </c>
    </row>
    <row r="107" spans="1:13" x14ac:dyDescent="0.25">
      <c r="A107" s="83" t="s">
        <v>1383</v>
      </c>
      <c r="B107" s="83" t="s">
        <v>1382</v>
      </c>
      <c r="C107" s="84">
        <v>100.85</v>
      </c>
      <c r="D107" s="84">
        <v>0</v>
      </c>
      <c r="E107" s="84">
        <v>0</v>
      </c>
      <c r="F107" s="84">
        <v>0</v>
      </c>
      <c r="G107" s="84">
        <v>1654.82</v>
      </c>
      <c r="H107" s="84">
        <f t="shared" si="31"/>
        <v>2206.4266666666663</v>
      </c>
      <c r="I107" s="84">
        <v>0</v>
      </c>
      <c r="J107" s="84">
        <v>0</v>
      </c>
      <c r="K107" s="84">
        <v>0</v>
      </c>
      <c r="L107" s="84">
        <v>0</v>
      </c>
      <c r="M107" s="84">
        <v>0</v>
      </c>
    </row>
    <row r="108" spans="1:13" x14ac:dyDescent="0.25">
      <c r="A108" s="83" t="s">
        <v>1381</v>
      </c>
      <c r="B108" s="83" t="s">
        <v>77</v>
      </c>
      <c r="C108" s="84">
        <v>0</v>
      </c>
      <c r="D108" s="84">
        <v>0</v>
      </c>
      <c r="E108" s="84">
        <v>300</v>
      </c>
      <c r="F108" s="84">
        <v>300</v>
      </c>
      <c r="G108" s="84">
        <v>0</v>
      </c>
      <c r="H108" s="84">
        <f t="shared" si="31"/>
        <v>0</v>
      </c>
      <c r="I108" s="84">
        <v>300</v>
      </c>
      <c r="J108" s="84">
        <v>300</v>
      </c>
      <c r="K108" s="84">
        <v>300</v>
      </c>
      <c r="L108" s="84">
        <v>300</v>
      </c>
      <c r="M108" s="84">
        <v>300</v>
      </c>
    </row>
    <row r="109" spans="1:13" x14ac:dyDescent="0.25">
      <c r="A109" s="83" t="s">
        <v>1380</v>
      </c>
      <c r="B109" s="83" t="s">
        <v>18</v>
      </c>
      <c r="C109" s="84">
        <v>360</v>
      </c>
      <c r="D109" s="84">
        <v>360</v>
      </c>
      <c r="E109" s="84">
        <v>400</v>
      </c>
      <c r="F109" s="84">
        <v>400</v>
      </c>
      <c r="G109" s="84">
        <v>0</v>
      </c>
      <c r="H109" s="84">
        <f t="shared" si="31"/>
        <v>0</v>
      </c>
      <c r="I109" s="84">
        <v>400</v>
      </c>
      <c r="J109" s="84">
        <v>400</v>
      </c>
      <c r="K109" s="84">
        <v>400</v>
      </c>
      <c r="L109" s="84">
        <v>400</v>
      </c>
      <c r="M109" s="84">
        <v>400</v>
      </c>
    </row>
    <row r="110" spans="1:13" x14ac:dyDescent="0.25">
      <c r="A110" s="83" t="s">
        <v>1379</v>
      </c>
      <c r="B110" s="83" t="s">
        <v>1378</v>
      </c>
      <c r="C110" s="84">
        <v>0</v>
      </c>
      <c r="D110" s="84">
        <v>0</v>
      </c>
      <c r="E110" s="84">
        <v>0</v>
      </c>
      <c r="F110" s="84">
        <v>0</v>
      </c>
      <c r="G110" s="84">
        <v>503.02</v>
      </c>
      <c r="H110" s="84">
        <f t="shared" si="31"/>
        <v>670.69333333333327</v>
      </c>
      <c r="I110" s="84">
        <v>0</v>
      </c>
      <c r="J110" s="84">
        <v>0</v>
      </c>
      <c r="K110" s="84">
        <v>0</v>
      </c>
      <c r="L110" s="84">
        <v>0</v>
      </c>
      <c r="M110" s="84">
        <v>0</v>
      </c>
    </row>
    <row r="111" spans="1:13" x14ac:dyDescent="0.25">
      <c r="A111" s="83" t="s">
        <v>1377</v>
      </c>
      <c r="B111" s="83" t="s">
        <v>20</v>
      </c>
      <c r="C111" s="84">
        <v>1268.94</v>
      </c>
      <c r="D111" s="84">
        <v>0</v>
      </c>
      <c r="E111" s="84">
        <v>2500</v>
      </c>
      <c r="F111" s="84">
        <v>2500</v>
      </c>
      <c r="G111" s="84">
        <v>0</v>
      </c>
      <c r="H111" s="84">
        <f t="shared" si="31"/>
        <v>0</v>
      </c>
      <c r="I111" s="84">
        <v>2500</v>
      </c>
      <c r="J111" s="84">
        <v>2500</v>
      </c>
      <c r="K111" s="84">
        <v>2500</v>
      </c>
      <c r="L111" s="84">
        <v>2500</v>
      </c>
      <c r="M111" s="84">
        <v>2500</v>
      </c>
    </row>
    <row r="112" spans="1:13" x14ac:dyDescent="0.25">
      <c r="A112" s="83" t="s">
        <v>1877</v>
      </c>
      <c r="B112" s="83" t="s">
        <v>1878</v>
      </c>
      <c r="C112" s="84"/>
      <c r="D112" s="84">
        <v>0</v>
      </c>
      <c r="E112" s="84">
        <v>5760</v>
      </c>
      <c r="F112" s="84">
        <v>5760</v>
      </c>
      <c r="G112" s="84">
        <v>3983.76</v>
      </c>
      <c r="H112" s="84">
        <f t="shared" si="31"/>
        <v>5311.68</v>
      </c>
      <c r="I112" s="84">
        <v>5760</v>
      </c>
      <c r="J112" s="84">
        <v>5760</v>
      </c>
      <c r="K112" s="84">
        <v>5760</v>
      </c>
      <c r="L112" s="84">
        <v>5760</v>
      </c>
      <c r="M112" s="84">
        <v>5760</v>
      </c>
    </row>
    <row r="113" spans="1:13" x14ac:dyDescent="0.25">
      <c r="A113" s="83" t="s">
        <v>1376</v>
      </c>
      <c r="B113" s="83" t="s">
        <v>135</v>
      </c>
      <c r="C113" s="84">
        <v>3210.85</v>
      </c>
      <c r="D113" s="84">
        <v>1161.77</v>
      </c>
      <c r="E113" s="84">
        <v>1500</v>
      </c>
      <c r="F113" s="84">
        <v>1500</v>
      </c>
      <c r="G113" s="84">
        <v>185.5</v>
      </c>
      <c r="H113" s="84">
        <f t="shared" si="31"/>
        <v>247.33333333333331</v>
      </c>
      <c r="I113" s="84">
        <v>1500</v>
      </c>
      <c r="J113" s="84">
        <v>1500</v>
      </c>
      <c r="K113" s="84">
        <v>1500</v>
      </c>
      <c r="L113" s="84">
        <v>1500</v>
      </c>
      <c r="M113" s="84">
        <v>1500</v>
      </c>
    </row>
    <row r="114" spans="1:13" x14ac:dyDescent="0.25">
      <c r="A114" s="83" t="s">
        <v>1375</v>
      </c>
      <c r="B114" s="83" t="s">
        <v>80</v>
      </c>
      <c r="C114" s="84">
        <v>0</v>
      </c>
      <c r="D114" s="84">
        <v>0</v>
      </c>
      <c r="E114" s="84">
        <v>200</v>
      </c>
      <c r="F114" s="84">
        <v>200</v>
      </c>
      <c r="G114" s="84">
        <v>0</v>
      </c>
      <c r="H114" s="84">
        <f t="shared" si="31"/>
        <v>0</v>
      </c>
      <c r="I114" s="84">
        <v>200</v>
      </c>
      <c r="J114" s="84">
        <v>200</v>
      </c>
      <c r="K114" s="84">
        <v>200</v>
      </c>
      <c r="L114" s="84">
        <v>200</v>
      </c>
      <c r="M114" s="84">
        <v>200</v>
      </c>
    </row>
    <row r="115" spans="1:13" x14ac:dyDescent="0.25">
      <c r="A115" s="83" t="s">
        <v>1374</v>
      </c>
      <c r="B115" s="83" t="s">
        <v>1252</v>
      </c>
      <c r="C115" s="84">
        <v>0</v>
      </c>
      <c r="D115" s="84">
        <v>0</v>
      </c>
      <c r="E115" s="84">
        <v>0</v>
      </c>
      <c r="F115" s="84">
        <v>0</v>
      </c>
      <c r="G115" s="84">
        <v>0</v>
      </c>
      <c r="H115" s="84">
        <f t="shared" si="31"/>
        <v>0</v>
      </c>
      <c r="I115" s="84">
        <v>0</v>
      </c>
      <c r="J115" s="84">
        <v>0</v>
      </c>
      <c r="K115" s="84">
        <v>0</v>
      </c>
      <c r="L115" s="84">
        <v>0</v>
      </c>
      <c r="M115" s="84">
        <v>0</v>
      </c>
    </row>
    <row r="116" spans="1:13" x14ac:dyDescent="0.25">
      <c r="A116" s="83" t="s">
        <v>1373</v>
      </c>
      <c r="B116" s="83" t="s">
        <v>22</v>
      </c>
      <c r="C116" s="84">
        <v>0</v>
      </c>
      <c r="D116" s="84">
        <v>0</v>
      </c>
      <c r="E116" s="84">
        <v>0</v>
      </c>
      <c r="F116" s="84">
        <v>0</v>
      </c>
      <c r="G116" s="84">
        <v>0</v>
      </c>
      <c r="H116" s="84">
        <f t="shared" si="31"/>
        <v>0</v>
      </c>
      <c r="I116" s="84">
        <v>0</v>
      </c>
      <c r="J116" s="84">
        <v>0</v>
      </c>
      <c r="K116" s="84">
        <v>0</v>
      </c>
      <c r="L116" s="84">
        <v>0</v>
      </c>
      <c r="M116" s="84">
        <v>0</v>
      </c>
    </row>
    <row r="117" spans="1:13" x14ac:dyDescent="0.25">
      <c r="A117" s="83" t="s">
        <v>1372</v>
      </c>
      <c r="B117" s="83" t="s">
        <v>24</v>
      </c>
      <c r="C117" s="84">
        <v>18361.47</v>
      </c>
      <c r="D117" s="84">
        <v>12472.3</v>
      </c>
      <c r="E117" s="84">
        <v>7220</v>
      </c>
      <c r="F117" s="84">
        <v>7220</v>
      </c>
      <c r="G117" s="84">
        <v>3825.87</v>
      </c>
      <c r="H117" s="84">
        <f t="shared" si="31"/>
        <v>5101.16</v>
      </c>
      <c r="I117" s="84">
        <v>13454.76</v>
      </c>
      <c r="J117" s="84">
        <f>I117*1.025</f>
        <v>13791.128999999999</v>
      </c>
      <c r="K117" s="84">
        <f t="shared" ref="K117:M117" si="45">J117*1.025</f>
        <v>14135.907224999997</v>
      </c>
      <c r="L117" s="84">
        <f t="shared" si="45"/>
        <v>14489.304905624997</v>
      </c>
      <c r="M117" s="84">
        <f t="shared" si="45"/>
        <v>14851.53752826562</v>
      </c>
    </row>
    <row r="118" spans="1:13" x14ac:dyDescent="0.25">
      <c r="A118" s="83" t="s">
        <v>1371</v>
      </c>
      <c r="B118" s="83" t="s">
        <v>294</v>
      </c>
      <c r="C118" s="84">
        <v>1866.6</v>
      </c>
      <c r="D118" s="84">
        <v>1015</v>
      </c>
      <c r="E118" s="84">
        <v>1870</v>
      </c>
      <c r="F118" s="84">
        <v>1870</v>
      </c>
      <c r="G118" s="84">
        <v>0</v>
      </c>
      <c r="H118" s="84">
        <f t="shared" si="31"/>
        <v>0</v>
      </c>
      <c r="I118" s="84">
        <v>1870</v>
      </c>
      <c r="J118" s="84">
        <v>1964.66875</v>
      </c>
      <c r="K118" s="84">
        <v>2013.7854687500001</v>
      </c>
      <c r="L118" s="84">
        <v>2064.1301054687501</v>
      </c>
      <c r="M118" s="84">
        <v>2065.1301054687501</v>
      </c>
    </row>
    <row r="119" spans="1:13" x14ac:dyDescent="0.25">
      <c r="A119" s="83" t="s">
        <v>1370</v>
      </c>
      <c r="B119" s="83" t="s">
        <v>175</v>
      </c>
      <c r="C119" s="84">
        <v>48122.65</v>
      </c>
      <c r="D119" s="84">
        <v>28711.73</v>
      </c>
      <c r="E119" s="84">
        <v>32500</v>
      </c>
      <c r="F119" s="84">
        <v>32500</v>
      </c>
      <c r="G119" s="84">
        <v>22420.75</v>
      </c>
      <c r="H119" s="84">
        <f t="shared" si="31"/>
        <v>29894.333333333332</v>
      </c>
      <c r="I119" s="84">
        <v>32500</v>
      </c>
      <c r="J119" s="84">
        <v>32500</v>
      </c>
      <c r="K119" s="84">
        <v>32500</v>
      </c>
      <c r="L119" s="84">
        <v>32500</v>
      </c>
      <c r="M119" s="84">
        <v>32500</v>
      </c>
    </row>
    <row r="120" spans="1:13" x14ac:dyDescent="0.25">
      <c r="A120" s="83" t="s">
        <v>1369</v>
      </c>
      <c r="B120" s="83" t="s">
        <v>1368</v>
      </c>
      <c r="C120" s="84">
        <v>50773.04</v>
      </c>
      <c r="D120" s="84">
        <v>26096.92</v>
      </c>
      <c r="E120" s="84">
        <v>35000</v>
      </c>
      <c r="F120" s="84">
        <v>35000</v>
      </c>
      <c r="G120" s="84">
        <v>32558.2</v>
      </c>
      <c r="H120" s="84">
        <f t="shared" si="31"/>
        <v>43410.933333333334</v>
      </c>
      <c r="I120" s="84">
        <v>35000</v>
      </c>
      <c r="J120" s="84">
        <v>35000</v>
      </c>
      <c r="K120" s="84">
        <v>35000</v>
      </c>
      <c r="L120" s="84">
        <v>35000</v>
      </c>
      <c r="M120" s="84">
        <v>35000</v>
      </c>
    </row>
    <row r="121" spans="1:13" x14ac:dyDescent="0.25">
      <c r="A121" s="83" t="s">
        <v>1367</v>
      </c>
      <c r="B121" s="83" t="s">
        <v>570</v>
      </c>
      <c r="C121" s="84">
        <v>0</v>
      </c>
      <c r="D121" s="84">
        <v>0</v>
      </c>
      <c r="E121" s="84">
        <v>0</v>
      </c>
      <c r="F121" s="84">
        <v>0</v>
      </c>
      <c r="G121" s="84">
        <v>4150</v>
      </c>
      <c r="H121" s="84">
        <f t="shared" si="31"/>
        <v>5533.333333333333</v>
      </c>
      <c r="I121" s="84">
        <v>0</v>
      </c>
      <c r="J121" s="84">
        <v>0</v>
      </c>
      <c r="K121" s="84">
        <v>0</v>
      </c>
      <c r="L121" s="84">
        <v>0</v>
      </c>
      <c r="M121" s="84">
        <v>1</v>
      </c>
    </row>
    <row r="122" spans="1:13" x14ac:dyDescent="0.25">
      <c r="A122" s="83" t="s">
        <v>1366</v>
      </c>
      <c r="B122" s="83" t="s">
        <v>1365</v>
      </c>
      <c r="C122" s="84">
        <v>0</v>
      </c>
      <c r="D122" s="84">
        <v>0</v>
      </c>
      <c r="E122" s="84">
        <v>0</v>
      </c>
      <c r="F122" s="84">
        <v>0</v>
      </c>
      <c r="G122" s="84">
        <v>0</v>
      </c>
      <c r="H122" s="84">
        <f t="shared" si="31"/>
        <v>0</v>
      </c>
      <c r="I122" s="84">
        <v>0</v>
      </c>
      <c r="J122" s="84">
        <v>0</v>
      </c>
      <c r="K122" s="84">
        <v>0</v>
      </c>
      <c r="L122" s="84">
        <v>0</v>
      </c>
      <c r="M122" s="84">
        <v>1</v>
      </c>
    </row>
    <row r="123" spans="1:13" x14ac:dyDescent="0.25">
      <c r="A123" s="83" t="s">
        <v>1364</v>
      </c>
      <c r="B123" s="83" t="s">
        <v>177</v>
      </c>
      <c r="C123" s="84">
        <v>4070.69</v>
      </c>
      <c r="D123" s="84">
        <v>0</v>
      </c>
      <c r="E123" s="84">
        <v>5000</v>
      </c>
      <c r="F123" s="84">
        <v>5000</v>
      </c>
      <c r="G123" s="84">
        <v>515</v>
      </c>
      <c r="H123" s="84">
        <f t="shared" si="31"/>
        <v>686.66666666666663</v>
      </c>
      <c r="I123" s="84">
        <v>5000</v>
      </c>
      <c r="J123" s="84">
        <v>5000</v>
      </c>
      <c r="K123" s="84">
        <v>5000</v>
      </c>
      <c r="L123" s="84">
        <v>5000</v>
      </c>
      <c r="M123" s="84">
        <v>5000</v>
      </c>
    </row>
    <row r="124" spans="1:13" x14ac:dyDescent="0.25">
      <c r="A124" s="83" t="s">
        <v>1363</v>
      </c>
      <c r="B124" s="83" t="s">
        <v>179</v>
      </c>
      <c r="C124" s="84">
        <v>1980.16</v>
      </c>
      <c r="D124" s="84">
        <v>2919.5</v>
      </c>
      <c r="E124" s="84">
        <v>0</v>
      </c>
      <c r="F124" s="84">
        <v>0</v>
      </c>
      <c r="G124" s="84">
        <v>1557.54</v>
      </c>
      <c r="H124" s="84">
        <f t="shared" si="31"/>
        <v>2076.7200000000003</v>
      </c>
      <c r="I124" s="84">
        <v>0</v>
      </c>
      <c r="J124" s="84">
        <v>0</v>
      </c>
      <c r="K124" s="84">
        <v>0</v>
      </c>
      <c r="L124" s="84">
        <v>0</v>
      </c>
      <c r="M124" s="84">
        <v>1</v>
      </c>
    </row>
    <row r="125" spans="1:13" x14ac:dyDescent="0.25">
      <c r="A125" s="83" t="s">
        <v>1362</v>
      </c>
      <c r="B125" s="83" t="s">
        <v>140</v>
      </c>
      <c r="C125" s="84">
        <v>0</v>
      </c>
      <c r="D125" s="84">
        <v>0</v>
      </c>
      <c r="E125" s="84">
        <v>1000</v>
      </c>
      <c r="F125" s="84">
        <v>1000</v>
      </c>
      <c r="G125" s="84">
        <v>0</v>
      </c>
      <c r="H125" s="84">
        <f t="shared" si="31"/>
        <v>0</v>
      </c>
      <c r="I125" s="84">
        <v>1000</v>
      </c>
      <c r="J125" s="84">
        <v>1050.625</v>
      </c>
      <c r="K125" s="84">
        <v>1076.890625</v>
      </c>
      <c r="L125" s="84">
        <v>1103.8128906249999</v>
      </c>
      <c r="M125" s="84">
        <v>1104.8128906249999</v>
      </c>
    </row>
    <row r="126" spans="1:13" x14ac:dyDescent="0.25">
      <c r="A126" s="83" t="s">
        <v>1361</v>
      </c>
      <c r="B126" s="83" t="s">
        <v>572</v>
      </c>
      <c r="C126" s="84">
        <v>12250</v>
      </c>
      <c r="D126" s="84">
        <v>26020</v>
      </c>
      <c r="E126" s="84">
        <v>26060</v>
      </c>
      <c r="F126" s="84">
        <v>26060</v>
      </c>
      <c r="G126" s="84">
        <v>26060</v>
      </c>
      <c r="H126" s="84">
        <v>26060</v>
      </c>
      <c r="I126" s="84">
        <v>26060</v>
      </c>
      <c r="J126" s="84">
        <v>26060</v>
      </c>
      <c r="K126" s="84">
        <v>26060</v>
      </c>
      <c r="L126" s="84">
        <v>26060</v>
      </c>
      <c r="M126" s="84">
        <v>26060</v>
      </c>
    </row>
    <row r="127" spans="1:13" x14ac:dyDescent="0.25">
      <c r="A127" s="83" t="s">
        <v>1360</v>
      </c>
      <c r="B127" s="83" t="s">
        <v>787</v>
      </c>
      <c r="C127" s="84">
        <v>0</v>
      </c>
      <c r="D127" s="84">
        <v>0</v>
      </c>
      <c r="E127" s="84">
        <v>0</v>
      </c>
      <c r="F127" s="84">
        <v>0</v>
      </c>
      <c r="G127" s="84">
        <v>0</v>
      </c>
      <c r="H127" s="84">
        <f t="shared" si="31"/>
        <v>0</v>
      </c>
      <c r="I127" s="84">
        <v>0</v>
      </c>
      <c r="J127" s="84">
        <v>0</v>
      </c>
      <c r="K127" s="84">
        <v>0</v>
      </c>
      <c r="L127" s="84">
        <v>0</v>
      </c>
      <c r="M127" s="84">
        <v>1</v>
      </c>
    </row>
    <row r="128" spans="1:13" x14ac:dyDescent="0.25">
      <c r="A128" s="83" t="s">
        <v>1359</v>
      </c>
      <c r="B128" s="83" t="s">
        <v>26</v>
      </c>
      <c r="C128" s="84">
        <v>1172.42</v>
      </c>
      <c r="D128" s="84">
        <v>2672.6</v>
      </c>
      <c r="E128" s="84">
        <v>2000</v>
      </c>
      <c r="F128" s="84">
        <v>2000</v>
      </c>
      <c r="G128" s="84">
        <v>2784.37</v>
      </c>
      <c r="H128" s="84">
        <f t="shared" si="31"/>
        <v>3712.4933333333329</v>
      </c>
      <c r="I128" s="84">
        <v>2000</v>
      </c>
      <c r="J128" s="84">
        <v>2101.25</v>
      </c>
      <c r="K128" s="84">
        <v>2153.78125</v>
      </c>
      <c r="L128" s="84">
        <v>2207.6257812499998</v>
      </c>
      <c r="M128" s="84">
        <v>2208.6257812499998</v>
      </c>
    </row>
    <row r="129" spans="1:13" x14ac:dyDescent="0.25">
      <c r="A129" s="83" t="s">
        <v>1358</v>
      </c>
      <c r="B129" s="83" t="s">
        <v>85</v>
      </c>
      <c r="C129" s="84">
        <v>10105.15</v>
      </c>
      <c r="D129" s="84">
        <v>439.6</v>
      </c>
      <c r="E129" s="84">
        <v>1000</v>
      </c>
      <c r="F129" s="84">
        <v>1000</v>
      </c>
      <c r="G129" s="84">
        <v>149.80000000000001</v>
      </c>
      <c r="H129" s="84">
        <f t="shared" si="31"/>
        <v>199.73333333333335</v>
      </c>
      <c r="I129" s="84">
        <v>1000</v>
      </c>
      <c r="J129" s="84">
        <v>1050.625</v>
      </c>
      <c r="K129" s="84">
        <v>1076.890625</v>
      </c>
      <c r="L129" s="84">
        <v>1103.8128906249999</v>
      </c>
      <c r="M129" s="84">
        <v>1104.8128906249999</v>
      </c>
    </row>
    <row r="130" spans="1:13" x14ac:dyDescent="0.25">
      <c r="A130" s="83" t="s">
        <v>1357</v>
      </c>
      <c r="B130" s="83" t="s">
        <v>50</v>
      </c>
      <c r="C130" s="84">
        <v>20237.669999999998</v>
      </c>
      <c r="D130" s="84">
        <v>24179.78</v>
      </c>
      <c r="E130" s="84">
        <v>21000</v>
      </c>
      <c r="F130" s="84">
        <v>21000</v>
      </c>
      <c r="G130" s="84">
        <v>37139.730000000003</v>
      </c>
      <c r="H130" s="84">
        <f t="shared" si="31"/>
        <v>49519.640000000007</v>
      </c>
      <c r="I130" s="84">
        <v>21000</v>
      </c>
      <c r="J130" s="84">
        <f>(I130*0.025)+I130</f>
        <v>21525</v>
      </c>
      <c r="K130" s="84">
        <f t="shared" ref="K130:M130" si="46">(J130*0.025)+J130</f>
        <v>22063.125</v>
      </c>
      <c r="L130" s="84">
        <f t="shared" si="46"/>
        <v>22614.703125</v>
      </c>
      <c r="M130" s="84">
        <f t="shared" si="46"/>
        <v>23180.070703124999</v>
      </c>
    </row>
    <row r="131" spans="1:13" x14ac:dyDescent="0.25">
      <c r="A131" s="83" t="s">
        <v>1356</v>
      </c>
      <c r="B131" s="83" t="s">
        <v>573</v>
      </c>
      <c r="C131" s="84">
        <v>3942.5</v>
      </c>
      <c r="D131" s="84">
        <v>0</v>
      </c>
      <c r="E131" s="84">
        <v>8500</v>
      </c>
      <c r="F131" s="84">
        <v>8500</v>
      </c>
      <c r="G131" s="84">
        <v>6662.5</v>
      </c>
      <c r="H131" s="84">
        <f t="shared" si="31"/>
        <v>8883.3333333333339</v>
      </c>
      <c r="I131" s="84">
        <v>8500</v>
      </c>
      <c r="J131" s="84">
        <f t="shared" ref="J131:M134" si="47">(I131*0.025)+I131</f>
        <v>8712.5</v>
      </c>
      <c r="K131" s="84">
        <f t="shared" si="47"/>
        <v>8930.3125</v>
      </c>
      <c r="L131" s="84">
        <f t="shared" si="47"/>
        <v>9153.5703125</v>
      </c>
      <c r="M131" s="84">
        <f t="shared" si="47"/>
        <v>9382.4095703125004</v>
      </c>
    </row>
    <row r="132" spans="1:13" x14ac:dyDescent="0.25">
      <c r="A132" s="83" t="s">
        <v>1355</v>
      </c>
      <c r="B132" s="83" t="s">
        <v>817</v>
      </c>
      <c r="C132" s="84">
        <v>35844.660000000003</v>
      </c>
      <c r="D132" s="84">
        <v>33035.68</v>
      </c>
      <c r="E132" s="84">
        <v>27000</v>
      </c>
      <c r="F132" s="84">
        <v>27000</v>
      </c>
      <c r="G132" s="84">
        <v>17907.84</v>
      </c>
      <c r="H132" s="84">
        <f t="shared" si="31"/>
        <v>23877.119999999999</v>
      </c>
      <c r="I132" s="84">
        <v>27000</v>
      </c>
      <c r="J132" s="84">
        <f t="shared" si="47"/>
        <v>27675</v>
      </c>
      <c r="K132" s="84">
        <f t="shared" si="47"/>
        <v>28366.875</v>
      </c>
      <c r="L132" s="84">
        <f t="shared" si="47"/>
        <v>29076.046875</v>
      </c>
      <c r="M132" s="84">
        <f t="shared" si="47"/>
        <v>29802.948046875001</v>
      </c>
    </row>
    <row r="133" spans="1:13" x14ac:dyDescent="0.25">
      <c r="A133" s="83" t="s">
        <v>1354</v>
      </c>
      <c r="B133" s="83" t="s">
        <v>1856</v>
      </c>
      <c r="C133" s="84">
        <v>82123.86</v>
      </c>
      <c r="D133" s="84">
        <v>51853.8</v>
      </c>
      <c r="E133" s="84">
        <v>45000</v>
      </c>
      <c r="F133" s="84">
        <v>45000</v>
      </c>
      <c r="G133" s="84">
        <v>63433.64</v>
      </c>
      <c r="H133" s="84">
        <v>63433.64</v>
      </c>
      <c r="I133" s="84">
        <v>60000</v>
      </c>
      <c r="J133" s="84">
        <f t="shared" si="47"/>
        <v>61500</v>
      </c>
      <c r="K133" s="84">
        <f t="shared" si="47"/>
        <v>63037.5</v>
      </c>
      <c r="L133" s="84">
        <f t="shared" si="47"/>
        <v>64613.4375</v>
      </c>
      <c r="M133" s="84">
        <f t="shared" si="47"/>
        <v>66228.7734375</v>
      </c>
    </row>
    <row r="134" spans="1:13" x14ac:dyDescent="0.25">
      <c r="A134" s="83" t="s">
        <v>1353</v>
      </c>
      <c r="B134" s="83" t="s">
        <v>1352</v>
      </c>
      <c r="C134" s="84">
        <v>53573.919999999998</v>
      </c>
      <c r="D134" s="84">
        <v>1500</v>
      </c>
      <c r="E134" s="84">
        <v>60000</v>
      </c>
      <c r="F134" s="84">
        <v>99830.17</v>
      </c>
      <c r="G134" s="84">
        <v>116831.41</v>
      </c>
      <c r="H134" s="84">
        <v>116831.41</v>
      </c>
      <c r="I134" s="84">
        <v>110000</v>
      </c>
      <c r="J134" s="84">
        <f t="shared" si="47"/>
        <v>112750</v>
      </c>
      <c r="K134" s="84">
        <f t="shared" si="47"/>
        <v>115568.75</v>
      </c>
      <c r="L134" s="84">
        <f t="shared" si="47"/>
        <v>118457.96875</v>
      </c>
      <c r="M134" s="84">
        <f t="shared" si="47"/>
        <v>121419.41796875</v>
      </c>
    </row>
    <row r="135" spans="1:13" x14ac:dyDescent="0.25">
      <c r="A135" s="83" t="s">
        <v>1351</v>
      </c>
      <c r="B135" s="83" t="s">
        <v>1350</v>
      </c>
      <c r="C135" s="84">
        <v>0</v>
      </c>
      <c r="D135" s="84">
        <v>0</v>
      </c>
      <c r="E135" s="84">
        <v>0</v>
      </c>
      <c r="F135" s="84">
        <v>0</v>
      </c>
      <c r="G135" s="84">
        <v>0</v>
      </c>
      <c r="H135" s="84">
        <f t="shared" ref="H135:H196" si="48">(G135/9)*12</f>
        <v>0</v>
      </c>
      <c r="I135" s="84">
        <v>0</v>
      </c>
      <c r="J135" s="84">
        <v>0</v>
      </c>
      <c r="K135" s="84">
        <v>0</v>
      </c>
      <c r="L135" s="84">
        <v>0</v>
      </c>
      <c r="M135" s="84">
        <v>1</v>
      </c>
    </row>
    <row r="136" spans="1:13" x14ac:dyDescent="0.25">
      <c r="A136" s="83" t="s">
        <v>1349</v>
      </c>
      <c r="B136" s="83" t="s">
        <v>1348</v>
      </c>
      <c r="C136" s="84">
        <v>0</v>
      </c>
      <c r="D136" s="84">
        <v>43.96</v>
      </c>
      <c r="E136" s="84">
        <v>0</v>
      </c>
      <c r="F136" s="84">
        <v>0</v>
      </c>
      <c r="G136" s="84">
        <v>638.16</v>
      </c>
      <c r="H136" s="84">
        <f t="shared" si="48"/>
        <v>850.88</v>
      </c>
      <c r="I136" s="84">
        <v>0</v>
      </c>
      <c r="J136" s="84">
        <v>0</v>
      </c>
      <c r="K136" s="84">
        <v>0</v>
      </c>
      <c r="L136" s="84">
        <v>0</v>
      </c>
      <c r="M136" s="84">
        <v>1</v>
      </c>
    </row>
    <row r="137" spans="1:13" x14ac:dyDescent="0.25">
      <c r="A137" s="83" t="s">
        <v>1347</v>
      </c>
      <c r="B137" s="83" t="s">
        <v>1346</v>
      </c>
      <c r="C137" s="84">
        <v>0</v>
      </c>
      <c r="D137" s="84">
        <v>0</v>
      </c>
      <c r="E137" s="84">
        <v>0</v>
      </c>
      <c r="F137" s="84">
        <v>0</v>
      </c>
      <c r="G137" s="84">
        <v>0</v>
      </c>
      <c r="H137" s="84">
        <f t="shared" si="48"/>
        <v>0</v>
      </c>
      <c r="I137" s="84">
        <v>0</v>
      </c>
      <c r="J137" s="84">
        <v>0</v>
      </c>
      <c r="K137" s="84">
        <v>0</v>
      </c>
      <c r="L137" s="84">
        <v>0</v>
      </c>
      <c r="M137" s="84">
        <v>1</v>
      </c>
    </row>
    <row r="138" spans="1:13" x14ac:dyDescent="0.25">
      <c r="A138" s="83" t="s">
        <v>1345</v>
      </c>
      <c r="B138" s="83" t="s">
        <v>1344</v>
      </c>
      <c r="C138" s="84">
        <v>0</v>
      </c>
      <c r="D138" s="84">
        <v>0</v>
      </c>
      <c r="E138" s="84">
        <v>0</v>
      </c>
      <c r="F138" s="84">
        <v>0</v>
      </c>
      <c r="G138" s="84">
        <v>0</v>
      </c>
      <c r="H138" s="84">
        <f t="shared" si="48"/>
        <v>0</v>
      </c>
      <c r="I138" s="84">
        <v>0</v>
      </c>
      <c r="J138" s="84">
        <v>0</v>
      </c>
      <c r="K138" s="84">
        <v>0</v>
      </c>
      <c r="L138" s="84">
        <v>0</v>
      </c>
      <c r="M138" s="84">
        <v>1</v>
      </c>
    </row>
    <row r="139" spans="1:13" x14ac:dyDescent="0.25">
      <c r="A139" s="83" t="s">
        <v>1343</v>
      </c>
      <c r="B139" s="83" t="s">
        <v>30</v>
      </c>
      <c r="C139" s="84">
        <v>1693.18</v>
      </c>
      <c r="D139" s="84">
        <v>0</v>
      </c>
      <c r="E139" s="84">
        <v>4500</v>
      </c>
      <c r="F139" s="84">
        <v>4500</v>
      </c>
      <c r="G139" s="84">
        <v>-701.05</v>
      </c>
      <c r="H139" s="84">
        <f t="shared" si="48"/>
        <v>-934.73333333333335</v>
      </c>
      <c r="I139" s="84">
        <v>4500</v>
      </c>
      <c r="J139" s="84">
        <v>4500</v>
      </c>
      <c r="K139" s="84">
        <v>4500</v>
      </c>
      <c r="L139" s="84">
        <v>4500</v>
      </c>
      <c r="M139" s="84">
        <v>4500</v>
      </c>
    </row>
    <row r="140" spans="1:13" x14ac:dyDescent="0.25">
      <c r="A140" s="83" t="s">
        <v>1342</v>
      </c>
      <c r="B140" s="83" t="s">
        <v>32</v>
      </c>
      <c r="C140" s="84">
        <v>0</v>
      </c>
      <c r="D140" s="84">
        <v>27000</v>
      </c>
      <c r="E140" s="84">
        <v>20000</v>
      </c>
      <c r="F140" s="84">
        <v>20000</v>
      </c>
      <c r="G140" s="84">
        <v>0</v>
      </c>
      <c r="H140" s="84">
        <f t="shared" si="48"/>
        <v>0</v>
      </c>
      <c r="I140" s="84">
        <v>20000</v>
      </c>
      <c r="J140" s="84">
        <v>20000</v>
      </c>
      <c r="K140" s="84">
        <v>20000</v>
      </c>
      <c r="L140" s="84">
        <v>20000</v>
      </c>
      <c r="M140" s="84">
        <v>20000</v>
      </c>
    </row>
    <row r="141" spans="1:13" x14ac:dyDescent="0.25">
      <c r="A141" s="83" t="s">
        <v>1341</v>
      </c>
      <c r="B141" s="83" t="s">
        <v>149</v>
      </c>
      <c r="C141" s="84">
        <v>6264.26</v>
      </c>
      <c r="D141" s="84">
        <v>6264.86</v>
      </c>
      <c r="E141" s="84">
        <v>0</v>
      </c>
      <c r="F141" s="84">
        <v>0</v>
      </c>
      <c r="G141" s="84">
        <v>0</v>
      </c>
      <c r="H141" s="84">
        <f t="shared" si="48"/>
        <v>0</v>
      </c>
      <c r="I141" s="84">
        <v>0</v>
      </c>
      <c r="J141" s="84">
        <v>0</v>
      </c>
      <c r="K141" s="84">
        <v>0</v>
      </c>
      <c r="L141" s="84">
        <v>0</v>
      </c>
      <c r="M141" s="84">
        <v>1</v>
      </c>
    </row>
    <row r="142" spans="1:13" x14ac:dyDescent="0.25">
      <c r="A142" s="83" t="s">
        <v>1340</v>
      </c>
      <c r="B142" s="83" t="s">
        <v>1339</v>
      </c>
      <c r="C142" s="84">
        <v>4389.47</v>
      </c>
      <c r="D142" s="84">
        <v>3778.91</v>
      </c>
      <c r="E142" s="84">
        <v>9000</v>
      </c>
      <c r="F142" s="84">
        <v>9000</v>
      </c>
      <c r="G142" s="84">
        <v>4740.12</v>
      </c>
      <c r="H142" s="84">
        <f t="shared" si="48"/>
        <v>6320.16</v>
      </c>
      <c r="I142" s="84"/>
      <c r="J142" s="84">
        <v>0</v>
      </c>
      <c r="K142" s="84">
        <v>0</v>
      </c>
      <c r="L142" s="84">
        <v>0</v>
      </c>
      <c r="M142" s="84">
        <v>1</v>
      </c>
    </row>
    <row r="143" spans="1:13" x14ac:dyDescent="0.25">
      <c r="B143" s="83" t="s">
        <v>1338</v>
      </c>
      <c r="C143" s="84"/>
      <c r="D143" s="84">
        <v>102310.87000000001</v>
      </c>
      <c r="E143" s="84"/>
      <c r="F143" s="84"/>
      <c r="H143" s="84">
        <f t="shared" si="48"/>
        <v>0</v>
      </c>
      <c r="I143" s="88">
        <v>0</v>
      </c>
      <c r="J143" s="88">
        <v>0</v>
      </c>
      <c r="K143" s="88">
        <v>0</v>
      </c>
      <c r="L143" s="88">
        <v>0</v>
      </c>
      <c r="M143" s="88">
        <v>0</v>
      </c>
    </row>
    <row r="144" spans="1:13" ht="15.75" thickBot="1" x14ac:dyDescent="0.3">
      <c r="A144" s="95" t="s">
        <v>198</v>
      </c>
      <c r="B144" s="96" t="s">
        <v>0</v>
      </c>
      <c r="C144" s="97">
        <v>1028097.9600000002</v>
      </c>
      <c r="D144" s="97">
        <v>988403.33000000007</v>
      </c>
      <c r="E144" s="97">
        <f t="shared" ref="E144:L144" si="49">SUM(E81:E143)</f>
        <v>1042181</v>
      </c>
      <c r="F144" s="97">
        <f t="shared" ref="F144" si="50">SUM(F81:F143)</f>
        <v>1082011.17</v>
      </c>
      <c r="G144" s="97">
        <f>SUM(G81:G143)</f>
        <v>848375.13</v>
      </c>
      <c r="H144" s="97">
        <f t="shared" ref="H144:I144" si="51">SUM(H81:H143)</f>
        <v>1085273.1299999999</v>
      </c>
      <c r="I144" s="97">
        <f t="shared" si="51"/>
        <v>1115748.6100000001</v>
      </c>
      <c r="J144" s="97">
        <f t="shared" si="49"/>
        <v>1140132.5564999999</v>
      </c>
      <c r="K144" s="97">
        <f t="shared" si="49"/>
        <v>1164809.1204125001</v>
      </c>
      <c r="L144" s="97">
        <f t="shared" si="49"/>
        <v>1190102.5984228125</v>
      </c>
      <c r="M144" s="97">
        <f t="shared" ref="M144" si="52">SUM(M81:M143)</f>
        <v>1215702.0592469568</v>
      </c>
    </row>
    <row r="145" spans="1:13" ht="15.75" thickTop="1" x14ac:dyDescent="0.25">
      <c r="C145" s="84"/>
      <c r="D145" s="84"/>
      <c r="E145" s="84"/>
      <c r="F145" s="84"/>
      <c r="H145" s="84">
        <f t="shared" si="48"/>
        <v>0</v>
      </c>
      <c r="I145" s="84"/>
      <c r="J145" s="84"/>
      <c r="K145" s="84"/>
      <c r="L145" s="84"/>
      <c r="M145" s="84"/>
    </row>
    <row r="146" spans="1:13" x14ac:dyDescent="0.25">
      <c r="A146" s="82" t="s">
        <v>1337</v>
      </c>
      <c r="C146" s="84"/>
      <c r="D146" s="84"/>
      <c r="E146" s="84"/>
      <c r="F146" s="84"/>
      <c r="H146" s="84">
        <f t="shared" si="48"/>
        <v>0</v>
      </c>
      <c r="I146" s="84"/>
      <c r="J146" s="84"/>
      <c r="K146" s="84"/>
      <c r="L146" s="84"/>
      <c r="M146" s="84"/>
    </row>
    <row r="147" spans="1:13" x14ac:dyDescent="0.25">
      <c r="A147" s="83" t="s">
        <v>1336</v>
      </c>
      <c r="B147" s="83" t="s">
        <v>1299</v>
      </c>
      <c r="C147" s="84"/>
      <c r="D147" s="84"/>
      <c r="E147" s="84">
        <v>0</v>
      </c>
      <c r="F147" s="84">
        <v>0</v>
      </c>
      <c r="G147" s="84">
        <v>0</v>
      </c>
      <c r="H147" s="84">
        <f t="shared" si="48"/>
        <v>0</v>
      </c>
      <c r="I147" s="84">
        <v>0</v>
      </c>
      <c r="J147" s="84">
        <v>0</v>
      </c>
      <c r="K147" s="84">
        <v>0</v>
      </c>
      <c r="L147" s="84">
        <v>0</v>
      </c>
      <c r="M147" s="84">
        <v>0</v>
      </c>
    </row>
    <row r="148" spans="1:13" x14ac:dyDescent="0.25">
      <c r="A148" s="83" t="s">
        <v>1335</v>
      </c>
      <c r="B148" s="83" t="s">
        <v>1334</v>
      </c>
      <c r="C148" s="84"/>
      <c r="D148" s="84"/>
      <c r="E148" s="84">
        <v>0</v>
      </c>
      <c r="F148" s="84">
        <v>0</v>
      </c>
      <c r="G148" s="84">
        <v>0</v>
      </c>
      <c r="H148" s="84">
        <f t="shared" si="48"/>
        <v>0</v>
      </c>
      <c r="I148" s="84">
        <v>0</v>
      </c>
      <c r="J148" s="84">
        <v>0</v>
      </c>
      <c r="K148" s="84">
        <v>0</v>
      </c>
      <c r="L148" s="84">
        <v>0</v>
      </c>
      <c r="M148" s="84">
        <v>0</v>
      </c>
    </row>
    <row r="149" spans="1:13" x14ac:dyDescent="0.25">
      <c r="A149" s="83" t="s">
        <v>1333</v>
      </c>
      <c r="B149" s="83" t="s">
        <v>1332</v>
      </c>
      <c r="C149" s="84"/>
      <c r="D149" s="84"/>
      <c r="E149" s="84">
        <v>0</v>
      </c>
      <c r="F149" s="84">
        <v>0</v>
      </c>
      <c r="G149" s="84">
        <v>0</v>
      </c>
      <c r="H149" s="84">
        <f t="shared" si="48"/>
        <v>0</v>
      </c>
      <c r="I149" s="84">
        <v>0</v>
      </c>
      <c r="J149" s="84">
        <v>0</v>
      </c>
      <c r="K149" s="84">
        <v>0</v>
      </c>
      <c r="L149" s="84">
        <v>0</v>
      </c>
      <c r="M149" s="84">
        <v>0</v>
      </c>
    </row>
    <row r="150" spans="1:13" x14ac:dyDescent="0.25">
      <c r="A150" s="83" t="s">
        <v>1331</v>
      </c>
      <c r="B150" s="83" t="s">
        <v>8</v>
      </c>
      <c r="C150" s="84"/>
      <c r="D150" s="84"/>
      <c r="E150" s="84">
        <v>0</v>
      </c>
      <c r="F150" s="84">
        <v>0</v>
      </c>
      <c r="G150" s="84">
        <v>0</v>
      </c>
      <c r="H150" s="84">
        <f t="shared" si="48"/>
        <v>0</v>
      </c>
      <c r="I150" s="84">
        <v>0</v>
      </c>
      <c r="J150" s="84">
        <v>0</v>
      </c>
      <c r="K150" s="84">
        <v>0</v>
      </c>
      <c r="L150" s="84">
        <v>0</v>
      </c>
      <c r="M150" s="84">
        <v>0</v>
      </c>
    </row>
    <row r="151" spans="1:13" x14ac:dyDescent="0.25">
      <c r="A151" s="83" t="s">
        <v>1330</v>
      </c>
      <c r="B151" s="83" t="s">
        <v>159</v>
      </c>
      <c r="C151" s="84"/>
      <c r="D151" s="84"/>
      <c r="E151" s="84">
        <v>0</v>
      </c>
      <c r="F151" s="84">
        <v>0</v>
      </c>
      <c r="G151" s="84">
        <v>0</v>
      </c>
      <c r="H151" s="84">
        <f t="shared" si="48"/>
        <v>0</v>
      </c>
      <c r="I151" s="84">
        <v>0</v>
      </c>
      <c r="J151" s="84">
        <v>0</v>
      </c>
      <c r="K151" s="84">
        <v>0</v>
      </c>
      <c r="L151" s="84">
        <v>0</v>
      </c>
      <c r="M151" s="84">
        <v>0</v>
      </c>
    </row>
    <row r="152" spans="1:13" x14ac:dyDescent="0.25">
      <c r="A152" s="83" t="s">
        <v>1329</v>
      </c>
      <c r="B152" s="83" t="s">
        <v>12</v>
      </c>
      <c r="C152" s="84"/>
      <c r="D152" s="84"/>
      <c r="E152" s="84">
        <v>0</v>
      </c>
      <c r="F152" s="84">
        <v>0</v>
      </c>
      <c r="G152" s="84">
        <v>0</v>
      </c>
      <c r="H152" s="84">
        <f t="shared" si="48"/>
        <v>0</v>
      </c>
      <c r="I152" s="84">
        <v>0</v>
      </c>
      <c r="J152" s="84">
        <v>0</v>
      </c>
      <c r="K152" s="84">
        <v>0</v>
      </c>
      <c r="L152" s="84">
        <v>0</v>
      </c>
      <c r="M152" s="84">
        <v>0</v>
      </c>
    </row>
    <row r="153" spans="1:13" x14ac:dyDescent="0.25">
      <c r="A153" s="83" t="s">
        <v>1328</v>
      </c>
      <c r="B153" s="83" t="s">
        <v>14</v>
      </c>
      <c r="C153" s="84"/>
      <c r="D153" s="84"/>
      <c r="E153" s="84">
        <v>500</v>
      </c>
      <c r="F153" s="84">
        <v>500</v>
      </c>
      <c r="G153" s="84">
        <v>1510.62</v>
      </c>
      <c r="H153" s="84">
        <f t="shared" si="48"/>
        <v>2014.1599999999999</v>
      </c>
      <c r="I153" s="84">
        <v>500</v>
      </c>
      <c r="J153" s="84">
        <v>525.3125</v>
      </c>
      <c r="K153" s="84">
        <v>538.4453125</v>
      </c>
      <c r="L153" s="84">
        <v>551.90644531249995</v>
      </c>
      <c r="M153" s="84">
        <v>551.90644531249995</v>
      </c>
    </row>
    <row r="154" spans="1:13" x14ac:dyDescent="0.25">
      <c r="A154" s="83" t="s">
        <v>1327</v>
      </c>
      <c r="B154" s="83" t="s">
        <v>1326</v>
      </c>
      <c r="C154" s="84"/>
      <c r="D154" s="84"/>
      <c r="E154" s="84">
        <v>0</v>
      </c>
      <c r="F154" s="84">
        <v>0</v>
      </c>
      <c r="G154" s="84">
        <v>0</v>
      </c>
      <c r="H154" s="84">
        <f t="shared" si="48"/>
        <v>0</v>
      </c>
      <c r="I154" s="84">
        <v>0</v>
      </c>
      <c r="J154" s="84">
        <v>0</v>
      </c>
      <c r="K154" s="84">
        <v>0</v>
      </c>
      <c r="L154" s="84">
        <v>0</v>
      </c>
      <c r="M154" s="84">
        <v>0</v>
      </c>
    </row>
    <row r="155" spans="1:13" x14ac:dyDescent="0.25">
      <c r="A155" s="83" t="s">
        <v>1854</v>
      </c>
      <c r="B155" s="83" t="s">
        <v>1855</v>
      </c>
      <c r="E155" s="84">
        <v>0</v>
      </c>
      <c r="F155" s="84">
        <v>0</v>
      </c>
      <c r="G155" s="84">
        <v>520.79</v>
      </c>
      <c r="H155" s="84">
        <f t="shared" si="48"/>
        <v>694.38666666666666</v>
      </c>
      <c r="I155" s="84">
        <v>0</v>
      </c>
      <c r="J155" s="84">
        <v>0</v>
      </c>
      <c r="K155" s="84">
        <v>0</v>
      </c>
      <c r="L155" s="84">
        <v>0</v>
      </c>
      <c r="M155" s="84">
        <v>0</v>
      </c>
    </row>
    <row r="156" spans="1:13" x14ac:dyDescent="0.25">
      <c r="A156" s="83" t="s">
        <v>1325</v>
      </c>
      <c r="B156" s="83" t="s">
        <v>71</v>
      </c>
      <c r="E156" s="84">
        <v>500</v>
      </c>
      <c r="F156" s="84">
        <v>500</v>
      </c>
      <c r="G156" s="84">
        <v>158.57</v>
      </c>
      <c r="H156" s="84">
        <f t="shared" si="48"/>
        <v>211.42666666666668</v>
      </c>
      <c r="I156" s="84">
        <v>500</v>
      </c>
      <c r="J156" s="84">
        <v>525.3125</v>
      </c>
      <c r="K156" s="84">
        <v>538.4453125</v>
      </c>
      <c r="L156" s="84">
        <v>551.90644531249995</v>
      </c>
      <c r="M156" s="84">
        <v>551.90644531249995</v>
      </c>
    </row>
    <row r="157" spans="1:13" x14ac:dyDescent="0.25">
      <c r="A157" s="83" t="s">
        <v>1324</v>
      </c>
      <c r="B157" s="83" t="s">
        <v>566</v>
      </c>
      <c r="E157" s="84">
        <v>0</v>
      </c>
      <c r="F157" s="84">
        <v>0</v>
      </c>
      <c r="G157" s="84">
        <v>451.61</v>
      </c>
      <c r="H157" s="84">
        <f t="shared" si="48"/>
        <v>602.14666666666676</v>
      </c>
      <c r="I157" s="84">
        <v>0</v>
      </c>
      <c r="J157" s="84">
        <v>0</v>
      </c>
      <c r="K157" s="84">
        <v>0</v>
      </c>
      <c r="L157" s="84">
        <v>0</v>
      </c>
      <c r="M157" s="84">
        <v>0</v>
      </c>
    </row>
    <row r="158" spans="1:13" x14ac:dyDescent="0.25">
      <c r="A158" s="83" t="s">
        <v>1323</v>
      </c>
      <c r="B158" s="83" t="s">
        <v>169</v>
      </c>
      <c r="E158" s="84">
        <v>900</v>
      </c>
      <c r="F158" s="84">
        <v>900</v>
      </c>
      <c r="G158" s="84">
        <v>0</v>
      </c>
      <c r="H158" s="84">
        <f t="shared" si="48"/>
        <v>0</v>
      </c>
      <c r="I158" s="84">
        <v>900</v>
      </c>
      <c r="J158" s="84">
        <v>945.5625</v>
      </c>
      <c r="K158" s="84">
        <v>969.20156250000002</v>
      </c>
      <c r="L158" s="84">
        <v>993.43160156250008</v>
      </c>
      <c r="M158" s="84">
        <v>993.43160156250008</v>
      </c>
    </row>
    <row r="159" spans="1:13" x14ac:dyDescent="0.25">
      <c r="A159" s="83" t="s">
        <v>1322</v>
      </c>
      <c r="B159" s="83" t="s">
        <v>1321</v>
      </c>
      <c r="E159" s="84">
        <v>0</v>
      </c>
      <c r="F159" s="84">
        <v>0</v>
      </c>
      <c r="G159" s="84">
        <v>0</v>
      </c>
      <c r="H159" s="84">
        <f t="shared" si="48"/>
        <v>0</v>
      </c>
      <c r="I159" s="84">
        <v>0</v>
      </c>
      <c r="J159" s="84">
        <v>0</v>
      </c>
      <c r="K159" s="84">
        <v>0</v>
      </c>
      <c r="L159" s="84">
        <v>0</v>
      </c>
      <c r="M159" s="84">
        <v>0</v>
      </c>
    </row>
    <row r="160" spans="1:13" x14ac:dyDescent="0.25">
      <c r="A160" s="83" t="s">
        <v>1320</v>
      </c>
      <c r="B160" s="83" t="s">
        <v>1319</v>
      </c>
      <c r="E160" s="84">
        <v>20000</v>
      </c>
      <c r="F160" s="84">
        <v>20000</v>
      </c>
      <c r="G160" s="84">
        <v>46230.87</v>
      </c>
      <c r="H160" s="89">
        <f t="shared" si="48"/>
        <v>61641.16</v>
      </c>
      <c r="I160" s="84">
        <v>20000</v>
      </c>
      <c r="J160" s="84">
        <v>20000</v>
      </c>
      <c r="K160" s="84">
        <v>20000</v>
      </c>
      <c r="L160" s="84">
        <v>20000</v>
      </c>
      <c r="M160" s="84">
        <v>20000</v>
      </c>
    </row>
    <row r="161" spans="1:13" x14ac:dyDescent="0.25">
      <c r="A161" s="83" t="s">
        <v>1318</v>
      </c>
      <c r="B161" s="83" t="s">
        <v>268</v>
      </c>
      <c r="E161" s="84">
        <v>0</v>
      </c>
      <c r="F161" s="84">
        <v>0</v>
      </c>
      <c r="G161" s="84">
        <v>0</v>
      </c>
      <c r="H161" s="84">
        <f t="shared" si="48"/>
        <v>0</v>
      </c>
      <c r="I161" s="84">
        <v>0</v>
      </c>
      <c r="J161" s="84">
        <v>0</v>
      </c>
      <c r="K161" s="84">
        <v>0</v>
      </c>
      <c r="L161" s="84">
        <v>0</v>
      </c>
      <c r="M161" s="84">
        <v>0</v>
      </c>
    </row>
    <row r="162" spans="1:13" x14ac:dyDescent="0.25">
      <c r="A162" s="83" t="s">
        <v>1317</v>
      </c>
      <c r="B162" s="83" t="s">
        <v>128</v>
      </c>
      <c r="E162" s="84">
        <v>0</v>
      </c>
      <c r="F162" s="84">
        <v>0</v>
      </c>
      <c r="G162" s="84">
        <v>0</v>
      </c>
      <c r="H162" s="84">
        <f t="shared" si="48"/>
        <v>0</v>
      </c>
      <c r="I162" s="84">
        <v>0</v>
      </c>
      <c r="J162" s="84">
        <v>0</v>
      </c>
      <c r="K162" s="84">
        <v>0</v>
      </c>
      <c r="L162" s="84">
        <v>0</v>
      </c>
      <c r="M162" s="84">
        <v>0</v>
      </c>
    </row>
    <row r="163" spans="1:13" x14ac:dyDescent="0.25">
      <c r="A163" s="83" t="s">
        <v>1316</v>
      </c>
      <c r="B163" s="83" t="s">
        <v>77</v>
      </c>
      <c r="E163" s="84">
        <v>0</v>
      </c>
      <c r="F163" s="84">
        <v>0</v>
      </c>
      <c r="G163" s="84">
        <v>0</v>
      </c>
      <c r="H163" s="84">
        <f t="shared" si="48"/>
        <v>0</v>
      </c>
      <c r="I163" s="84">
        <v>0</v>
      </c>
      <c r="J163" s="84">
        <v>0</v>
      </c>
      <c r="K163" s="84">
        <v>0</v>
      </c>
      <c r="L163" s="84">
        <v>0</v>
      </c>
      <c r="M163" s="84">
        <v>0</v>
      </c>
    </row>
    <row r="164" spans="1:13" x14ac:dyDescent="0.25">
      <c r="A164" s="83" t="s">
        <v>1315</v>
      </c>
      <c r="B164" s="83" t="s">
        <v>18</v>
      </c>
      <c r="E164" s="84">
        <v>0</v>
      </c>
      <c r="F164" s="84">
        <v>0</v>
      </c>
      <c r="G164" s="84">
        <v>0</v>
      </c>
      <c r="H164" s="84">
        <f t="shared" si="48"/>
        <v>0</v>
      </c>
      <c r="I164" s="84">
        <v>0</v>
      </c>
      <c r="J164" s="84">
        <v>0</v>
      </c>
      <c r="K164" s="84">
        <v>0</v>
      </c>
      <c r="L164" s="84">
        <v>0</v>
      </c>
      <c r="M164" s="84">
        <v>0</v>
      </c>
    </row>
    <row r="165" spans="1:13" x14ac:dyDescent="0.25">
      <c r="A165" s="83" t="s">
        <v>1314</v>
      </c>
      <c r="B165" s="83" t="s">
        <v>20</v>
      </c>
      <c r="E165" s="84">
        <v>0</v>
      </c>
      <c r="F165" s="84">
        <v>0</v>
      </c>
      <c r="G165" s="84">
        <v>0</v>
      </c>
      <c r="H165" s="84">
        <f t="shared" si="48"/>
        <v>0</v>
      </c>
      <c r="I165" s="84">
        <v>0</v>
      </c>
      <c r="J165" s="84">
        <v>0</v>
      </c>
      <c r="K165" s="84">
        <v>0</v>
      </c>
      <c r="L165" s="84">
        <v>0</v>
      </c>
      <c r="M165" s="84">
        <v>0</v>
      </c>
    </row>
    <row r="166" spans="1:13" x14ac:dyDescent="0.25">
      <c r="A166" s="83" t="s">
        <v>1313</v>
      </c>
      <c r="B166" s="83" t="s">
        <v>24</v>
      </c>
      <c r="E166" s="84">
        <v>0</v>
      </c>
      <c r="F166" s="84">
        <v>0</v>
      </c>
      <c r="G166" s="84">
        <v>0</v>
      </c>
      <c r="H166" s="84">
        <f t="shared" si="48"/>
        <v>0</v>
      </c>
      <c r="I166" s="84">
        <v>0</v>
      </c>
      <c r="J166" s="84">
        <v>0</v>
      </c>
      <c r="K166" s="84">
        <v>0</v>
      </c>
      <c r="L166" s="84">
        <v>0</v>
      </c>
      <c r="M166" s="84">
        <v>0</v>
      </c>
    </row>
    <row r="167" spans="1:13" x14ac:dyDescent="0.25">
      <c r="A167" s="83" t="s">
        <v>1312</v>
      </c>
      <c r="B167" s="83" t="s">
        <v>1857</v>
      </c>
      <c r="E167" s="84">
        <v>33384</v>
      </c>
      <c r="F167" s="84">
        <v>33384</v>
      </c>
      <c r="G167" s="84">
        <v>24039.31</v>
      </c>
      <c r="H167" s="84">
        <f t="shared" si="48"/>
        <v>32052.413333333334</v>
      </c>
      <c r="I167" s="84">
        <v>33384</v>
      </c>
      <c r="J167" s="84">
        <f>SUM(I167*0.025)+I167</f>
        <v>34218.6</v>
      </c>
      <c r="K167" s="84">
        <f>SUM(J167*0.025)+J167</f>
        <v>35074.064999999995</v>
      </c>
      <c r="L167" s="84">
        <f>SUM(K167*0.025)+K167</f>
        <v>35950.916624999998</v>
      </c>
      <c r="M167" s="84">
        <f>SUM(L167*0.025)+L167</f>
        <v>36849.689540624997</v>
      </c>
    </row>
    <row r="168" spans="1:13" x14ac:dyDescent="0.25">
      <c r="A168" s="83" t="s">
        <v>1311</v>
      </c>
      <c r="B168" s="83" t="s">
        <v>175</v>
      </c>
      <c r="E168" s="84">
        <v>0</v>
      </c>
      <c r="F168" s="84">
        <v>0</v>
      </c>
      <c r="G168" s="84">
        <v>0</v>
      </c>
      <c r="H168" s="84">
        <f t="shared" si="48"/>
        <v>0</v>
      </c>
      <c r="I168" s="84">
        <v>0</v>
      </c>
      <c r="J168" s="84">
        <v>0</v>
      </c>
      <c r="K168" s="84">
        <v>0</v>
      </c>
      <c r="L168" s="84">
        <v>0</v>
      </c>
      <c r="M168" s="84">
        <v>0</v>
      </c>
    </row>
    <row r="169" spans="1:13" x14ac:dyDescent="0.25">
      <c r="A169" s="83" t="s">
        <v>1310</v>
      </c>
      <c r="B169" s="83" t="s">
        <v>1309</v>
      </c>
      <c r="E169" s="84">
        <v>0</v>
      </c>
      <c r="F169" s="84">
        <v>0</v>
      </c>
      <c r="G169" s="84">
        <v>0</v>
      </c>
      <c r="H169" s="84">
        <f t="shared" si="48"/>
        <v>0</v>
      </c>
      <c r="I169" s="84">
        <v>0</v>
      </c>
      <c r="J169" s="84">
        <v>0</v>
      </c>
      <c r="K169" s="84">
        <v>0</v>
      </c>
      <c r="L169" s="84">
        <v>0</v>
      </c>
      <c r="M169" s="84">
        <v>0</v>
      </c>
    </row>
    <row r="170" spans="1:13" x14ac:dyDescent="0.25">
      <c r="A170" s="83" t="s">
        <v>1308</v>
      </c>
      <c r="B170" s="83" t="s">
        <v>1246</v>
      </c>
      <c r="E170" s="84">
        <v>0</v>
      </c>
      <c r="F170" s="84">
        <v>0</v>
      </c>
      <c r="G170" s="84">
        <v>527.29999999999995</v>
      </c>
      <c r="H170" s="84">
        <f t="shared" si="48"/>
        <v>703.06666666666661</v>
      </c>
      <c r="I170" s="84">
        <v>0</v>
      </c>
      <c r="J170" s="84">
        <v>0</v>
      </c>
      <c r="K170" s="84">
        <v>0</v>
      </c>
      <c r="L170" s="84">
        <v>0</v>
      </c>
      <c r="M170" s="84">
        <v>0</v>
      </c>
    </row>
    <row r="171" spans="1:13" x14ac:dyDescent="0.25">
      <c r="A171" s="83" t="s">
        <v>1307</v>
      </c>
      <c r="B171" s="83" t="s">
        <v>1244</v>
      </c>
      <c r="E171" s="84">
        <v>0</v>
      </c>
      <c r="F171" s="84">
        <v>0</v>
      </c>
      <c r="G171" s="84">
        <v>0</v>
      </c>
      <c r="H171" s="84">
        <f t="shared" si="48"/>
        <v>0</v>
      </c>
      <c r="I171" s="84">
        <v>0</v>
      </c>
      <c r="J171" s="84">
        <v>0</v>
      </c>
      <c r="K171" s="84">
        <v>0</v>
      </c>
      <c r="L171" s="84">
        <v>0</v>
      </c>
      <c r="M171" s="84">
        <v>0</v>
      </c>
    </row>
    <row r="172" spans="1:13" x14ac:dyDescent="0.25">
      <c r="A172" s="83" t="s">
        <v>1306</v>
      </c>
      <c r="B172" s="83" t="s">
        <v>26</v>
      </c>
      <c r="E172" s="84">
        <v>3760</v>
      </c>
      <c r="F172" s="84">
        <v>3760</v>
      </c>
      <c r="G172" s="84">
        <v>2218.77</v>
      </c>
      <c r="H172" s="84">
        <f t="shared" si="48"/>
        <v>2958.36</v>
      </c>
      <c r="I172" s="84">
        <v>3760</v>
      </c>
      <c r="J172" s="84">
        <f>SUM(I172*0.025)+I172</f>
        <v>3854</v>
      </c>
      <c r="K172" s="84">
        <f>SUM(J172*0.025)+J172</f>
        <v>3950.35</v>
      </c>
      <c r="L172" s="84">
        <f>SUM(K172*0.025)+K172</f>
        <v>4049.1087499999999</v>
      </c>
      <c r="M172" s="84">
        <f>SUM(L172*0.025)+L172</f>
        <v>4150.3364687499998</v>
      </c>
    </row>
    <row r="173" spans="1:13" x14ac:dyDescent="0.25">
      <c r="A173" s="83" t="s">
        <v>1305</v>
      </c>
      <c r="B173" s="83" t="s">
        <v>1304</v>
      </c>
      <c r="E173" s="84">
        <v>40000</v>
      </c>
      <c r="F173" s="84">
        <v>40000</v>
      </c>
      <c r="G173" s="84">
        <v>45509.26</v>
      </c>
      <c r="H173" s="89">
        <f t="shared" si="48"/>
        <v>60679.013333333336</v>
      </c>
      <c r="I173" s="84">
        <v>40000</v>
      </c>
      <c r="J173" s="84">
        <v>42176.875</v>
      </c>
      <c r="K173" s="84">
        <v>43306.296875</v>
      </c>
      <c r="L173" s="84">
        <v>44463.954296875003</v>
      </c>
      <c r="M173" s="84">
        <v>44463.954296875003</v>
      </c>
    </row>
    <row r="174" spans="1:13" x14ac:dyDescent="0.25">
      <c r="A174" s="83" t="s">
        <v>1859</v>
      </c>
      <c r="B174" s="83" t="s">
        <v>1858</v>
      </c>
      <c r="E174" s="84">
        <v>32400</v>
      </c>
      <c r="F174" s="84">
        <v>32400</v>
      </c>
      <c r="G174" s="84">
        <v>24300</v>
      </c>
      <c r="H174" s="84">
        <f t="shared" si="48"/>
        <v>32400</v>
      </c>
      <c r="I174" s="84">
        <v>32400</v>
      </c>
      <c r="J174" s="84">
        <v>32400</v>
      </c>
      <c r="K174" s="84">
        <v>32400</v>
      </c>
      <c r="L174" s="84">
        <v>32400</v>
      </c>
      <c r="M174" s="84">
        <v>32400</v>
      </c>
    </row>
    <row r="175" spans="1:13" x14ac:dyDescent="0.25">
      <c r="A175" s="83" t="s">
        <v>1303</v>
      </c>
      <c r="B175" s="83" t="s">
        <v>30</v>
      </c>
      <c r="C175" s="84"/>
      <c r="D175" s="84"/>
      <c r="E175" s="84">
        <v>0</v>
      </c>
      <c r="F175" s="84">
        <v>0</v>
      </c>
      <c r="G175" s="84">
        <v>0</v>
      </c>
      <c r="H175" s="84">
        <f t="shared" si="48"/>
        <v>0</v>
      </c>
      <c r="I175" s="84">
        <v>0</v>
      </c>
      <c r="J175" s="84">
        <v>0</v>
      </c>
      <c r="K175" s="84">
        <v>0</v>
      </c>
      <c r="L175" s="84">
        <v>0</v>
      </c>
      <c r="M175" s="84">
        <v>0</v>
      </c>
    </row>
    <row r="176" spans="1:13" x14ac:dyDescent="0.25">
      <c r="A176" s="83" t="s">
        <v>1302</v>
      </c>
      <c r="B176" s="83" t="s">
        <v>800</v>
      </c>
      <c r="C176" s="84"/>
      <c r="D176" s="84"/>
      <c r="E176" s="84">
        <v>3000</v>
      </c>
      <c r="F176" s="84">
        <v>3000</v>
      </c>
      <c r="G176" s="84">
        <v>2200</v>
      </c>
      <c r="H176" s="84">
        <f t="shared" si="48"/>
        <v>2933.3333333333335</v>
      </c>
      <c r="I176" s="84">
        <v>3000</v>
      </c>
      <c r="J176" s="84">
        <v>3000</v>
      </c>
      <c r="K176" s="84">
        <v>3000</v>
      </c>
      <c r="L176" s="84">
        <v>3000</v>
      </c>
      <c r="M176" s="84">
        <v>3000</v>
      </c>
    </row>
    <row r="177" spans="1:13" ht="15.75" thickBot="1" x14ac:dyDescent="0.3">
      <c r="A177" s="95" t="s">
        <v>1780</v>
      </c>
      <c r="B177" s="96" t="s">
        <v>0</v>
      </c>
      <c r="C177" s="97"/>
      <c r="D177" s="97"/>
      <c r="E177" s="97">
        <f t="shared" ref="E177:L177" si="53">SUM(E147:E176)</f>
        <v>134444</v>
      </c>
      <c r="F177" s="97">
        <f t="shared" ref="F177" si="54">SUM(F147:F176)</f>
        <v>134444</v>
      </c>
      <c r="G177" s="97">
        <f>SUM(G147:G176)</f>
        <v>147667.1</v>
      </c>
      <c r="H177" s="97">
        <f>SUM(H147:H176)</f>
        <v>196889.4666666667</v>
      </c>
      <c r="I177" s="97">
        <f t="shared" si="53"/>
        <v>134444</v>
      </c>
      <c r="J177" s="97">
        <f t="shared" si="53"/>
        <v>137645.66250000001</v>
      </c>
      <c r="K177" s="97">
        <f t="shared" si="53"/>
        <v>139776.80406249998</v>
      </c>
      <c r="L177" s="97">
        <f t="shared" si="53"/>
        <v>141961.2241640625</v>
      </c>
      <c r="M177" s="97">
        <f t="shared" ref="M177" si="55">SUM(M147:M176)</f>
        <v>142961.2247984375</v>
      </c>
    </row>
    <row r="178" spans="1:13" ht="15.75" thickTop="1" x14ac:dyDescent="0.25">
      <c r="C178" s="84"/>
      <c r="D178" s="84"/>
      <c r="E178" s="84"/>
      <c r="F178" s="84"/>
      <c r="H178" s="84">
        <f t="shared" si="48"/>
        <v>0</v>
      </c>
      <c r="I178" s="84"/>
      <c r="J178" s="84"/>
      <c r="K178" s="84"/>
      <c r="L178" s="84"/>
      <c r="M178" s="84"/>
    </row>
    <row r="179" spans="1:13" x14ac:dyDescent="0.25">
      <c r="A179" s="82" t="s">
        <v>1301</v>
      </c>
      <c r="C179" s="84"/>
      <c r="D179" s="84"/>
      <c r="E179" s="84"/>
      <c r="F179" s="84"/>
      <c r="H179" s="84">
        <f t="shared" si="48"/>
        <v>0</v>
      </c>
      <c r="I179" s="84"/>
      <c r="J179" s="84"/>
      <c r="K179" s="84"/>
      <c r="L179" s="84"/>
      <c r="M179" s="84"/>
    </row>
    <row r="180" spans="1:13" x14ac:dyDescent="0.25">
      <c r="A180" s="83" t="s">
        <v>1300</v>
      </c>
      <c r="B180" s="83" t="s">
        <v>1299</v>
      </c>
      <c r="C180" s="84">
        <v>0</v>
      </c>
      <c r="D180" s="84">
        <v>0</v>
      </c>
      <c r="E180" s="84">
        <v>0</v>
      </c>
      <c r="F180" s="84">
        <v>0</v>
      </c>
      <c r="G180" s="84">
        <v>0</v>
      </c>
      <c r="H180" s="84">
        <f t="shared" si="48"/>
        <v>0</v>
      </c>
      <c r="I180" s="84">
        <v>0</v>
      </c>
      <c r="J180" s="84">
        <v>0</v>
      </c>
      <c r="K180" s="84">
        <v>0</v>
      </c>
      <c r="L180" s="84">
        <v>0</v>
      </c>
      <c r="M180" s="84">
        <v>0</v>
      </c>
    </row>
    <row r="181" spans="1:13" x14ac:dyDescent="0.25">
      <c r="A181" s="83" t="s">
        <v>1298</v>
      </c>
      <c r="B181" s="83" t="s">
        <v>1297</v>
      </c>
      <c r="C181" s="84">
        <v>81623.89</v>
      </c>
      <c r="D181" s="84">
        <v>66351.56</v>
      </c>
      <c r="E181" s="84">
        <v>70000</v>
      </c>
      <c r="F181" s="84">
        <v>70000</v>
      </c>
      <c r="G181" s="84">
        <v>72812.37</v>
      </c>
      <c r="H181" s="84">
        <f t="shared" si="48"/>
        <v>97083.159999999989</v>
      </c>
      <c r="I181" s="84">
        <v>0</v>
      </c>
      <c r="J181" s="84">
        <v>0</v>
      </c>
      <c r="K181" s="84">
        <v>0</v>
      </c>
      <c r="L181" s="84">
        <v>0</v>
      </c>
      <c r="M181" s="84">
        <v>0</v>
      </c>
    </row>
    <row r="182" spans="1:13" x14ac:dyDescent="0.25">
      <c r="A182" s="83" t="s">
        <v>1296</v>
      </c>
      <c r="B182" s="83" t="s">
        <v>112</v>
      </c>
      <c r="C182" s="84">
        <v>207231.87</v>
      </c>
      <c r="D182" s="84">
        <v>227002.33</v>
      </c>
      <c r="E182" s="84">
        <v>298364.93674999999</v>
      </c>
      <c r="F182" s="84">
        <v>298364.93674999999</v>
      </c>
      <c r="G182" s="84">
        <v>222289.85</v>
      </c>
      <c r="H182" s="84">
        <f t="shared" si="48"/>
        <v>296386.46666666667</v>
      </c>
      <c r="I182" s="84">
        <v>368517.89</v>
      </c>
      <c r="J182" s="84">
        <f>I182*1.025</f>
        <v>377730.83724999998</v>
      </c>
      <c r="K182" s="84">
        <f t="shared" ref="K182:M182" si="56">J182*1.025</f>
        <v>387174.10818124993</v>
      </c>
      <c r="L182" s="84">
        <f t="shared" si="56"/>
        <v>396853.46088578115</v>
      </c>
      <c r="M182" s="84">
        <f t="shared" si="56"/>
        <v>406774.79740792565</v>
      </c>
    </row>
    <row r="183" spans="1:13" x14ac:dyDescent="0.25">
      <c r="A183" s="83" t="s">
        <v>1295</v>
      </c>
      <c r="B183" s="83" t="s">
        <v>1294</v>
      </c>
      <c r="C183" s="84">
        <v>560</v>
      </c>
      <c r="D183" s="84">
        <v>0</v>
      </c>
      <c r="E183" s="84"/>
      <c r="F183" s="84"/>
      <c r="G183" s="84">
        <v>0</v>
      </c>
      <c r="H183" s="84">
        <f t="shared" si="48"/>
        <v>0</v>
      </c>
      <c r="I183" s="84">
        <v>0</v>
      </c>
      <c r="J183" s="84">
        <v>0</v>
      </c>
      <c r="K183" s="84">
        <v>0</v>
      </c>
      <c r="L183" s="84">
        <v>0</v>
      </c>
      <c r="M183" s="84">
        <v>0</v>
      </c>
    </row>
    <row r="184" spans="1:13" x14ac:dyDescent="0.25">
      <c r="A184" s="83" t="s">
        <v>1293</v>
      </c>
      <c r="B184" s="83" t="s">
        <v>6</v>
      </c>
      <c r="C184" s="84">
        <v>0</v>
      </c>
      <c r="D184" s="84">
        <v>0</v>
      </c>
      <c r="E184" s="84">
        <v>0</v>
      </c>
      <c r="F184" s="84">
        <v>0</v>
      </c>
      <c r="G184" s="84">
        <v>0</v>
      </c>
      <c r="H184" s="84">
        <f t="shared" si="48"/>
        <v>0</v>
      </c>
      <c r="I184" s="84">
        <v>0</v>
      </c>
      <c r="J184" s="84">
        <v>0</v>
      </c>
      <c r="K184" s="84">
        <v>0</v>
      </c>
      <c r="L184" s="84">
        <v>0</v>
      </c>
      <c r="M184" s="84">
        <v>0</v>
      </c>
    </row>
    <row r="185" spans="1:13" x14ac:dyDescent="0.25">
      <c r="A185" s="83" t="s">
        <v>1292</v>
      </c>
      <c r="B185" s="83" t="s">
        <v>8</v>
      </c>
      <c r="C185" s="84">
        <v>0</v>
      </c>
      <c r="D185" s="84">
        <v>55403.22</v>
      </c>
      <c r="E185" s="84">
        <v>88706</v>
      </c>
      <c r="F185" s="84">
        <v>88706</v>
      </c>
      <c r="G185" s="84">
        <v>84320.07</v>
      </c>
      <c r="H185" s="89">
        <f t="shared" si="48"/>
        <v>112426.76000000001</v>
      </c>
      <c r="I185" s="84">
        <v>92152</v>
      </c>
      <c r="J185" s="84">
        <f>I185*1.025</f>
        <v>94455.799999999988</v>
      </c>
      <c r="K185" s="84">
        <f t="shared" ref="K185:M185" si="57">J185*1.025</f>
        <v>96817.194999999978</v>
      </c>
      <c r="L185" s="84">
        <f t="shared" si="57"/>
        <v>99237.624874999965</v>
      </c>
      <c r="M185" s="84">
        <f t="shared" si="57"/>
        <v>101718.56549687496</v>
      </c>
    </row>
    <row r="186" spans="1:13" x14ac:dyDescent="0.25">
      <c r="A186" s="83" t="s">
        <v>1291</v>
      </c>
      <c r="B186" s="83" t="s">
        <v>1290</v>
      </c>
      <c r="C186" s="84">
        <v>0</v>
      </c>
      <c r="D186" s="84">
        <v>2568.1799999999998</v>
      </c>
      <c r="E186" s="84">
        <v>3646</v>
      </c>
      <c r="F186" s="84">
        <v>3646</v>
      </c>
      <c r="G186" s="84">
        <v>2222.34</v>
      </c>
      <c r="H186" s="84">
        <f t="shared" si="48"/>
        <v>2963.12</v>
      </c>
      <c r="I186" s="84">
        <v>3684.95</v>
      </c>
      <c r="J186" s="84">
        <f>I186*1.025</f>
        <v>3777.0737499999996</v>
      </c>
      <c r="K186" s="84">
        <f t="shared" ref="K186:M186" si="58">J186*1.025</f>
        <v>3871.5005937499991</v>
      </c>
      <c r="L186" s="84">
        <f t="shared" si="58"/>
        <v>3968.2881085937488</v>
      </c>
      <c r="M186" s="84">
        <f t="shared" si="58"/>
        <v>4067.4953113085921</v>
      </c>
    </row>
    <row r="187" spans="1:13" x14ac:dyDescent="0.25">
      <c r="A187" s="83" t="s">
        <v>1289</v>
      </c>
      <c r="B187" s="83" t="s">
        <v>117</v>
      </c>
      <c r="C187" s="84">
        <v>0</v>
      </c>
      <c r="D187" s="84">
        <v>0</v>
      </c>
      <c r="E187" s="84">
        <v>0</v>
      </c>
      <c r="F187" s="84">
        <v>0</v>
      </c>
      <c r="G187" s="84">
        <v>0</v>
      </c>
      <c r="H187" s="84">
        <f t="shared" si="48"/>
        <v>0</v>
      </c>
      <c r="I187" s="84">
        <v>0</v>
      </c>
      <c r="J187" s="84">
        <v>0</v>
      </c>
      <c r="K187" s="84">
        <v>0</v>
      </c>
      <c r="L187" s="84">
        <v>0</v>
      </c>
      <c r="M187" s="84">
        <v>0</v>
      </c>
    </row>
    <row r="188" spans="1:13" x14ac:dyDescent="0.25">
      <c r="A188" s="83" t="s">
        <v>1288</v>
      </c>
      <c r="B188" s="83" t="s">
        <v>12</v>
      </c>
      <c r="C188" s="84">
        <v>21784.95</v>
      </c>
      <c r="D188" s="84">
        <v>22265.72</v>
      </c>
      <c r="E188" s="84">
        <v>28562</v>
      </c>
      <c r="F188" s="84">
        <v>28562</v>
      </c>
      <c r="G188" s="84">
        <v>22967.77</v>
      </c>
      <c r="H188" s="84">
        <f t="shared" si="48"/>
        <v>30623.693333333336</v>
      </c>
      <c r="I188" s="84">
        <v>28191.62</v>
      </c>
      <c r="J188" s="84">
        <f>I188*1.025</f>
        <v>28896.410499999998</v>
      </c>
      <c r="K188" s="84">
        <f t="shared" ref="K188:M188" si="59">J188*1.025</f>
        <v>29618.820762499996</v>
      </c>
      <c r="L188" s="84">
        <f t="shared" si="59"/>
        <v>30359.291281562495</v>
      </c>
      <c r="M188" s="84">
        <f t="shared" si="59"/>
        <v>31118.273563601553</v>
      </c>
    </row>
    <row r="189" spans="1:13" x14ac:dyDescent="0.25">
      <c r="A189" s="83" t="s">
        <v>1287</v>
      </c>
      <c r="B189" s="83" t="s">
        <v>226</v>
      </c>
      <c r="C189" s="84">
        <v>0</v>
      </c>
      <c r="D189" s="84">
        <v>0</v>
      </c>
      <c r="E189" s="84">
        <v>0</v>
      </c>
      <c r="F189" s="84">
        <v>0</v>
      </c>
      <c r="G189" s="84">
        <v>0</v>
      </c>
      <c r="H189" s="84">
        <f t="shared" si="48"/>
        <v>0</v>
      </c>
      <c r="I189" s="84">
        <v>0</v>
      </c>
      <c r="J189" s="84">
        <v>0</v>
      </c>
      <c r="K189" s="84">
        <v>0</v>
      </c>
      <c r="L189" s="84">
        <v>0</v>
      </c>
      <c r="M189" s="84">
        <v>0</v>
      </c>
    </row>
    <row r="190" spans="1:13" x14ac:dyDescent="0.25">
      <c r="A190" s="83" t="s">
        <v>1286</v>
      </c>
      <c r="B190" s="83" t="s">
        <v>1285</v>
      </c>
      <c r="C190" s="84">
        <v>0</v>
      </c>
      <c r="D190" s="84">
        <v>1119</v>
      </c>
      <c r="E190" s="84">
        <v>1000</v>
      </c>
      <c r="F190" s="84">
        <v>1000</v>
      </c>
      <c r="G190" s="84">
        <v>0</v>
      </c>
      <c r="H190" s="84">
        <f t="shared" si="48"/>
        <v>0</v>
      </c>
      <c r="I190" s="84">
        <v>1000</v>
      </c>
      <c r="J190" s="84">
        <v>1050.625</v>
      </c>
      <c r="K190" s="84">
        <v>1076.890625</v>
      </c>
      <c r="L190" s="84">
        <v>1103.8128906249999</v>
      </c>
      <c r="M190" s="84">
        <v>1103.8128906249999</v>
      </c>
    </row>
    <row r="191" spans="1:13" x14ac:dyDescent="0.25">
      <c r="A191" s="83" t="s">
        <v>1284</v>
      </c>
      <c r="B191" s="83" t="s">
        <v>542</v>
      </c>
      <c r="C191" s="84">
        <v>0</v>
      </c>
      <c r="D191" s="84">
        <v>0</v>
      </c>
      <c r="E191" s="84">
        <v>0</v>
      </c>
      <c r="F191" s="84">
        <v>0</v>
      </c>
      <c r="G191" s="84">
        <v>0</v>
      </c>
      <c r="H191" s="84">
        <f t="shared" si="48"/>
        <v>0</v>
      </c>
      <c r="I191" s="84">
        <v>0</v>
      </c>
      <c r="J191" s="84">
        <v>0</v>
      </c>
      <c r="K191" s="84">
        <v>0</v>
      </c>
      <c r="L191" s="84">
        <v>0</v>
      </c>
      <c r="M191" s="84">
        <v>0</v>
      </c>
    </row>
    <row r="192" spans="1:13" x14ac:dyDescent="0.25">
      <c r="A192" s="83" t="s">
        <v>1283</v>
      </c>
      <c r="B192" s="83" t="s">
        <v>543</v>
      </c>
      <c r="C192" s="84">
        <v>0</v>
      </c>
      <c r="D192" s="84">
        <v>0</v>
      </c>
      <c r="E192" s="84">
        <v>0</v>
      </c>
      <c r="F192" s="84">
        <v>0</v>
      </c>
      <c r="G192" s="84">
        <v>0</v>
      </c>
      <c r="H192" s="84">
        <f t="shared" si="48"/>
        <v>0</v>
      </c>
      <c r="I192" s="84">
        <v>0</v>
      </c>
      <c r="J192" s="84">
        <v>0</v>
      </c>
      <c r="K192" s="84">
        <v>0</v>
      </c>
      <c r="L192" s="84">
        <v>0</v>
      </c>
      <c r="M192" s="84">
        <v>0</v>
      </c>
    </row>
    <row r="193" spans="1:13" x14ac:dyDescent="0.25">
      <c r="A193" s="83" t="s">
        <v>1282</v>
      </c>
      <c r="B193" s="83" t="s">
        <v>162</v>
      </c>
      <c r="C193" s="84">
        <v>0</v>
      </c>
      <c r="D193" s="84">
        <v>3362.23</v>
      </c>
      <c r="E193" s="84">
        <v>5000</v>
      </c>
      <c r="F193" s="84">
        <v>5000</v>
      </c>
      <c r="G193" s="84">
        <v>10916.21</v>
      </c>
      <c r="H193" s="89">
        <f t="shared" si="48"/>
        <v>14554.946666666667</v>
      </c>
      <c r="I193" s="84">
        <v>5000</v>
      </c>
      <c r="J193" s="84">
        <v>5253.125</v>
      </c>
      <c r="K193" s="84">
        <v>5384.453125</v>
      </c>
      <c r="L193" s="84">
        <v>5519.064453125</v>
      </c>
      <c r="M193" s="84">
        <v>5519.064453125</v>
      </c>
    </row>
    <row r="194" spans="1:13" x14ac:dyDescent="0.25">
      <c r="A194" s="83" t="s">
        <v>1281</v>
      </c>
      <c r="B194" s="83" t="s">
        <v>544</v>
      </c>
      <c r="C194" s="84">
        <v>0</v>
      </c>
      <c r="D194" s="84">
        <v>0</v>
      </c>
      <c r="E194" s="84">
        <v>0</v>
      </c>
      <c r="F194" s="84">
        <v>0</v>
      </c>
      <c r="G194" s="84">
        <v>0</v>
      </c>
      <c r="H194" s="84">
        <f t="shared" si="48"/>
        <v>0</v>
      </c>
      <c r="I194" s="84">
        <v>0</v>
      </c>
      <c r="J194" s="84">
        <v>0</v>
      </c>
      <c r="K194" s="84">
        <v>0</v>
      </c>
      <c r="L194" s="84">
        <v>0</v>
      </c>
      <c r="M194" s="84">
        <v>0</v>
      </c>
    </row>
    <row r="195" spans="1:13" x14ac:dyDescent="0.25">
      <c r="A195" s="83" t="s">
        <v>1280</v>
      </c>
      <c r="B195" s="83" t="s">
        <v>14</v>
      </c>
      <c r="C195" s="84">
        <v>1421.17</v>
      </c>
      <c r="D195" s="84">
        <v>1952.89</v>
      </c>
      <c r="E195" s="84">
        <v>1500</v>
      </c>
      <c r="F195" s="84">
        <v>1500</v>
      </c>
      <c r="G195" s="84">
        <v>260.17</v>
      </c>
      <c r="H195" s="84">
        <f t="shared" si="48"/>
        <v>346.89333333333337</v>
      </c>
      <c r="I195" s="84">
        <v>1500</v>
      </c>
      <c r="J195" s="84">
        <v>1500</v>
      </c>
      <c r="K195" s="84">
        <v>1500</v>
      </c>
      <c r="L195" s="84">
        <v>1500</v>
      </c>
      <c r="M195" s="84">
        <v>1500</v>
      </c>
    </row>
    <row r="196" spans="1:13" x14ac:dyDescent="0.25">
      <c r="A196" s="83" t="s">
        <v>1279</v>
      </c>
      <c r="B196" s="83" t="s">
        <v>1278</v>
      </c>
      <c r="C196" s="84">
        <v>981.96</v>
      </c>
      <c r="D196" s="84">
        <v>8884.41</v>
      </c>
      <c r="E196" s="84">
        <v>3000</v>
      </c>
      <c r="F196" s="84">
        <v>3000</v>
      </c>
      <c r="G196" s="84">
        <v>5521.65</v>
      </c>
      <c r="H196" s="84">
        <f t="shared" si="48"/>
        <v>7362.2</v>
      </c>
      <c r="I196" s="84">
        <v>3000</v>
      </c>
      <c r="J196" s="84">
        <v>3000</v>
      </c>
      <c r="K196" s="84">
        <v>3000</v>
      </c>
      <c r="L196" s="84">
        <v>3000</v>
      </c>
      <c r="M196" s="84">
        <v>3000</v>
      </c>
    </row>
    <row r="197" spans="1:13" x14ac:dyDescent="0.25">
      <c r="A197" s="83" t="s">
        <v>1277</v>
      </c>
      <c r="B197" s="83" t="s">
        <v>71</v>
      </c>
      <c r="C197" s="84">
        <v>0</v>
      </c>
      <c r="D197" s="84">
        <v>277.36</v>
      </c>
      <c r="E197" s="84">
        <v>100</v>
      </c>
      <c r="F197" s="84">
        <v>100</v>
      </c>
      <c r="G197" s="84">
        <v>835.36</v>
      </c>
      <c r="H197" s="84">
        <f t="shared" ref="H197:H258" si="60">(G197/9)*12</f>
        <v>1113.8133333333333</v>
      </c>
      <c r="I197" s="84">
        <v>0</v>
      </c>
      <c r="J197" s="84">
        <v>0</v>
      </c>
      <c r="K197" s="84">
        <v>0</v>
      </c>
      <c r="L197" s="84">
        <v>0</v>
      </c>
      <c r="M197" s="84">
        <v>0</v>
      </c>
    </row>
    <row r="198" spans="1:13" x14ac:dyDescent="0.25">
      <c r="A198" s="83" t="s">
        <v>1276</v>
      </c>
      <c r="B198" s="83" t="s">
        <v>1275</v>
      </c>
      <c r="C198" s="84">
        <v>0</v>
      </c>
      <c r="D198" s="84">
        <v>0</v>
      </c>
      <c r="E198" s="84">
        <v>0</v>
      </c>
      <c r="F198" s="84">
        <v>0</v>
      </c>
      <c r="G198" s="84">
        <v>0</v>
      </c>
      <c r="H198" s="84">
        <f t="shared" si="60"/>
        <v>0</v>
      </c>
      <c r="I198" s="84">
        <v>0</v>
      </c>
      <c r="J198" s="84">
        <v>0</v>
      </c>
      <c r="K198" s="84">
        <v>0</v>
      </c>
      <c r="L198" s="84">
        <v>0</v>
      </c>
      <c r="M198" s="84">
        <v>0</v>
      </c>
    </row>
    <row r="199" spans="1:13" x14ac:dyDescent="0.25">
      <c r="A199" s="83" t="s">
        <v>1274</v>
      </c>
      <c r="B199" s="83" t="s">
        <v>169</v>
      </c>
      <c r="C199" s="84">
        <v>374</v>
      </c>
      <c r="D199" s="84">
        <v>0</v>
      </c>
      <c r="E199" s="84">
        <v>0</v>
      </c>
      <c r="F199" s="84">
        <v>0</v>
      </c>
      <c r="G199" s="84">
        <v>0</v>
      </c>
      <c r="H199" s="84">
        <f t="shared" si="60"/>
        <v>0</v>
      </c>
      <c r="I199" s="84">
        <v>0</v>
      </c>
      <c r="J199" s="84">
        <v>0</v>
      </c>
      <c r="K199" s="84">
        <v>0</v>
      </c>
      <c r="L199" s="84">
        <v>0</v>
      </c>
      <c r="M199" s="84">
        <v>0</v>
      </c>
    </row>
    <row r="200" spans="1:13" x14ac:dyDescent="0.25">
      <c r="A200" s="83" t="s">
        <v>1273</v>
      </c>
      <c r="B200" s="83" t="s">
        <v>172</v>
      </c>
      <c r="C200" s="84">
        <v>0</v>
      </c>
      <c r="D200" s="84">
        <v>0</v>
      </c>
      <c r="E200" s="84">
        <v>0</v>
      </c>
      <c r="F200" s="84">
        <v>0</v>
      </c>
      <c r="G200" s="84">
        <v>0</v>
      </c>
      <c r="H200" s="84">
        <f t="shared" si="60"/>
        <v>0</v>
      </c>
      <c r="I200" s="84">
        <v>0</v>
      </c>
      <c r="J200" s="84">
        <v>0</v>
      </c>
      <c r="K200" s="84">
        <v>0</v>
      </c>
      <c r="L200" s="84">
        <v>0</v>
      </c>
      <c r="M200" s="84">
        <v>0</v>
      </c>
    </row>
    <row r="201" spans="1:13" x14ac:dyDescent="0.25">
      <c r="A201" s="83" t="s">
        <v>1272</v>
      </c>
      <c r="B201" s="83" t="s">
        <v>1271</v>
      </c>
      <c r="C201" s="84">
        <v>0</v>
      </c>
      <c r="D201" s="84">
        <v>0</v>
      </c>
      <c r="E201" s="84">
        <v>0</v>
      </c>
      <c r="F201" s="84">
        <v>0</v>
      </c>
      <c r="G201" s="84">
        <v>0</v>
      </c>
      <c r="H201" s="84">
        <f t="shared" si="60"/>
        <v>0</v>
      </c>
      <c r="I201" s="84">
        <v>0</v>
      </c>
      <c r="J201" s="84">
        <v>0</v>
      </c>
      <c r="K201" s="84">
        <v>0</v>
      </c>
      <c r="L201" s="84">
        <v>0</v>
      </c>
      <c r="M201" s="84">
        <v>0</v>
      </c>
    </row>
    <row r="202" spans="1:13" x14ac:dyDescent="0.25">
      <c r="A202" s="83" t="s">
        <v>1270</v>
      </c>
      <c r="B202" s="83" t="s">
        <v>264</v>
      </c>
      <c r="C202" s="84">
        <v>1200</v>
      </c>
      <c r="D202" s="84">
        <v>344.12</v>
      </c>
      <c r="E202" s="84">
        <v>0</v>
      </c>
      <c r="F202" s="84">
        <v>0</v>
      </c>
      <c r="G202" s="84">
        <v>271.91000000000003</v>
      </c>
      <c r="H202" s="84">
        <f t="shared" si="60"/>
        <v>362.54666666666668</v>
      </c>
      <c r="I202" s="84">
        <v>0</v>
      </c>
      <c r="J202" s="84">
        <v>0</v>
      </c>
      <c r="K202" s="84">
        <v>0</v>
      </c>
      <c r="L202" s="84">
        <v>0</v>
      </c>
      <c r="M202" s="84">
        <v>0</v>
      </c>
    </row>
    <row r="203" spans="1:13" x14ac:dyDescent="0.25">
      <c r="A203" s="83" t="s">
        <v>1269</v>
      </c>
      <c r="B203" s="83" t="s">
        <v>1268</v>
      </c>
      <c r="C203" s="84">
        <v>184492.08</v>
      </c>
      <c r="D203" s="84">
        <v>286738.46999999997</v>
      </c>
      <c r="E203" s="84">
        <v>300000</v>
      </c>
      <c r="F203" s="84">
        <v>300000</v>
      </c>
      <c r="G203" s="84">
        <v>214987.28</v>
      </c>
      <c r="H203" s="84">
        <f t="shared" si="60"/>
        <v>286649.70666666667</v>
      </c>
      <c r="I203" s="88">
        <v>300000</v>
      </c>
      <c r="J203" s="88">
        <v>300000</v>
      </c>
      <c r="K203" s="88">
        <v>300000</v>
      </c>
      <c r="L203" s="88">
        <v>300000</v>
      </c>
      <c r="M203" s="88">
        <v>300000</v>
      </c>
    </row>
    <row r="204" spans="1:13" x14ac:dyDescent="0.25">
      <c r="A204" s="83" t="s">
        <v>1267</v>
      </c>
      <c r="B204" s="83" t="s">
        <v>1266</v>
      </c>
      <c r="C204" s="84">
        <v>0</v>
      </c>
      <c r="D204" s="84">
        <v>5613.16</v>
      </c>
      <c r="E204" s="84">
        <v>2500</v>
      </c>
      <c r="F204" s="84">
        <v>2500</v>
      </c>
      <c r="G204" s="84">
        <v>2144.5500000000002</v>
      </c>
      <c r="H204" s="84">
        <f t="shared" si="60"/>
        <v>2859.4000000000005</v>
      </c>
      <c r="I204" s="88">
        <v>2500</v>
      </c>
      <c r="J204" s="88">
        <v>2500</v>
      </c>
      <c r="K204" s="88">
        <v>2500</v>
      </c>
      <c r="L204" s="88">
        <v>2500</v>
      </c>
      <c r="M204" s="88">
        <v>2500</v>
      </c>
    </row>
    <row r="205" spans="1:13" x14ac:dyDescent="0.25">
      <c r="A205" s="83" t="s">
        <v>1265</v>
      </c>
      <c r="B205" s="83" t="s">
        <v>1781</v>
      </c>
      <c r="C205" s="84"/>
      <c r="D205" s="84">
        <v>158460.74</v>
      </c>
      <c r="E205" s="84">
        <v>100000</v>
      </c>
      <c r="F205" s="84">
        <v>189828.77</v>
      </c>
      <c r="G205" s="84">
        <v>193775.27</v>
      </c>
      <c r="H205" s="89">
        <f t="shared" si="60"/>
        <v>258367.02666666664</v>
      </c>
      <c r="I205" s="88">
        <v>180000</v>
      </c>
      <c r="J205" s="88">
        <v>180000</v>
      </c>
      <c r="K205" s="88">
        <v>180000</v>
      </c>
      <c r="L205" s="88">
        <v>180000</v>
      </c>
      <c r="M205" s="88">
        <v>180000</v>
      </c>
    </row>
    <row r="206" spans="1:13" x14ac:dyDescent="0.25">
      <c r="A206" s="83" t="s">
        <v>1264</v>
      </c>
      <c r="B206" s="83" t="s">
        <v>268</v>
      </c>
      <c r="C206" s="84">
        <v>0</v>
      </c>
      <c r="D206" s="84">
        <v>0</v>
      </c>
      <c r="E206" s="84">
        <v>0</v>
      </c>
      <c r="F206" s="84">
        <v>0</v>
      </c>
      <c r="G206" s="84">
        <v>160.15</v>
      </c>
      <c r="H206" s="84">
        <f t="shared" si="60"/>
        <v>213.53333333333333</v>
      </c>
      <c r="I206" s="84">
        <v>0</v>
      </c>
      <c r="J206" s="84">
        <v>0</v>
      </c>
      <c r="K206" s="84">
        <v>0</v>
      </c>
      <c r="L206" s="84">
        <v>0</v>
      </c>
      <c r="M206" s="84">
        <v>0</v>
      </c>
    </row>
    <row r="207" spans="1:13" x14ac:dyDescent="0.25">
      <c r="A207" s="83" t="s">
        <v>1263</v>
      </c>
      <c r="B207" s="83" t="s">
        <v>41</v>
      </c>
      <c r="C207" s="84">
        <v>4198.9399999999996</v>
      </c>
      <c r="D207" s="84">
        <v>6914.7</v>
      </c>
      <c r="E207" s="84">
        <v>5500</v>
      </c>
      <c r="F207" s="84">
        <v>5500</v>
      </c>
      <c r="G207" s="84">
        <v>3241.73</v>
      </c>
      <c r="H207" s="84">
        <f t="shared" si="60"/>
        <v>4322.3066666666664</v>
      </c>
      <c r="I207" s="84">
        <v>5500</v>
      </c>
      <c r="J207" s="84">
        <v>5500</v>
      </c>
      <c r="K207" s="84">
        <v>5500</v>
      </c>
      <c r="L207" s="84">
        <v>5500</v>
      </c>
      <c r="M207" s="84">
        <v>5500</v>
      </c>
    </row>
    <row r="208" spans="1:13" x14ac:dyDescent="0.25">
      <c r="A208" s="83" t="s">
        <v>1262</v>
      </c>
      <c r="B208" s="83" t="s">
        <v>1261</v>
      </c>
      <c r="C208" s="84">
        <v>0</v>
      </c>
      <c r="D208" s="84">
        <v>0</v>
      </c>
      <c r="E208" s="84">
        <v>0</v>
      </c>
      <c r="F208" s="84">
        <v>0</v>
      </c>
      <c r="G208" s="84">
        <v>0</v>
      </c>
      <c r="H208" s="84">
        <f t="shared" si="60"/>
        <v>0</v>
      </c>
      <c r="I208" s="84">
        <v>0</v>
      </c>
      <c r="J208" s="84">
        <v>0</v>
      </c>
      <c r="K208" s="84">
        <v>0</v>
      </c>
      <c r="L208" s="84">
        <v>0</v>
      </c>
      <c r="M208" s="84">
        <v>0</v>
      </c>
    </row>
    <row r="209" spans="1:13" x14ac:dyDescent="0.25">
      <c r="A209" s="83" t="s">
        <v>1260</v>
      </c>
      <c r="B209" s="83" t="s">
        <v>128</v>
      </c>
      <c r="C209" s="84">
        <v>0</v>
      </c>
      <c r="D209" s="84">
        <v>0</v>
      </c>
      <c r="E209" s="84">
        <v>0</v>
      </c>
      <c r="F209" s="84">
        <v>0</v>
      </c>
      <c r="G209" s="84">
        <v>0</v>
      </c>
      <c r="H209" s="84">
        <f t="shared" si="60"/>
        <v>0</v>
      </c>
      <c r="I209" s="84">
        <v>0</v>
      </c>
      <c r="J209" s="84">
        <v>0</v>
      </c>
      <c r="K209" s="84">
        <v>0</v>
      </c>
      <c r="L209" s="84">
        <v>0</v>
      </c>
      <c r="M209" s="84">
        <v>0</v>
      </c>
    </row>
    <row r="210" spans="1:13" x14ac:dyDescent="0.25">
      <c r="A210" s="83" t="s">
        <v>1259</v>
      </c>
      <c r="B210" s="83" t="s">
        <v>132</v>
      </c>
      <c r="C210" s="84">
        <v>0</v>
      </c>
      <c r="D210" s="84">
        <v>0</v>
      </c>
      <c r="E210" s="84">
        <v>0</v>
      </c>
      <c r="F210" s="84">
        <v>0</v>
      </c>
      <c r="G210" s="84">
        <v>0</v>
      </c>
      <c r="H210" s="84">
        <f t="shared" si="60"/>
        <v>0</v>
      </c>
      <c r="I210" s="84">
        <v>0</v>
      </c>
      <c r="J210" s="84">
        <v>0</v>
      </c>
      <c r="K210" s="84">
        <v>0</v>
      </c>
      <c r="L210" s="84">
        <v>0</v>
      </c>
      <c r="M210" s="84">
        <v>0</v>
      </c>
    </row>
    <row r="211" spans="1:13" x14ac:dyDescent="0.25">
      <c r="A211" s="83" t="s">
        <v>1258</v>
      </c>
      <c r="B211" s="83" t="s">
        <v>77</v>
      </c>
      <c r="C211" s="84">
        <v>0</v>
      </c>
      <c r="D211" s="84">
        <v>0</v>
      </c>
      <c r="E211" s="84">
        <v>0</v>
      </c>
      <c r="F211" s="84">
        <v>0</v>
      </c>
      <c r="G211" s="84">
        <v>0</v>
      </c>
      <c r="H211" s="84">
        <f t="shared" si="60"/>
        <v>0</v>
      </c>
      <c r="I211" s="84">
        <v>0</v>
      </c>
      <c r="J211" s="84">
        <v>0</v>
      </c>
      <c r="K211" s="84">
        <v>0</v>
      </c>
      <c r="L211" s="84">
        <v>0</v>
      </c>
      <c r="M211" s="84">
        <v>0</v>
      </c>
    </row>
    <row r="212" spans="1:13" x14ac:dyDescent="0.25">
      <c r="A212" s="83" t="s">
        <v>1257</v>
      </c>
      <c r="B212" s="83" t="s">
        <v>18</v>
      </c>
      <c r="C212" s="84">
        <v>0</v>
      </c>
      <c r="D212" s="84">
        <v>0</v>
      </c>
      <c r="E212" s="84">
        <v>0</v>
      </c>
      <c r="F212" s="84">
        <v>0</v>
      </c>
      <c r="G212" s="84">
        <v>0</v>
      </c>
      <c r="H212" s="84">
        <f t="shared" si="60"/>
        <v>0</v>
      </c>
      <c r="I212" s="84">
        <v>0</v>
      </c>
      <c r="J212" s="84">
        <v>0</v>
      </c>
      <c r="K212" s="84">
        <v>0</v>
      </c>
      <c r="L212" s="84">
        <v>0</v>
      </c>
      <c r="M212" s="84">
        <v>0</v>
      </c>
    </row>
    <row r="213" spans="1:13" x14ac:dyDescent="0.25">
      <c r="A213" s="83" t="s">
        <v>1256</v>
      </c>
      <c r="B213" s="83" t="s">
        <v>20</v>
      </c>
      <c r="C213" s="84">
        <v>0</v>
      </c>
      <c r="D213" s="84">
        <v>1780.12</v>
      </c>
      <c r="E213" s="84">
        <v>0</v>
      </c>
      <c r="F213" s="84">
        <v>0</v>
      </c>
      <c r="G213" s="84">
        <v>0</v>
      </c>
      <c r="H213" s="84">
        <f t="shared" si="60"/>
        <v>0</v>
      </c>
      <c r="I213" s="84">
        <v>0</v>
      </c>
      <c r="J213" s="84">
        <v>0</v>
      </c>
      <c r="K213" s="84">
        <v>0</v>
      </c>
      <c r="L213" s="84">
        <v>0</v>
      </c>
      <c r="M213" s="84">
        <v>0</v>
      </c>
    </row>
    <row r="214" spans="1:13" x14ac:dyDescent="0.25">
      <c r="A214" s="83" t="s">
        <v>1255</v>
      </c>
      <c r="B214" s="83" t="s">
        <v>135</v>
      </c>
      <c r="C214" s="84">
        <v>0</v>
      </c>
      <c r="D214" s="84">
        <v>0</v>
      </c>
      <c r="E214" s="84">
        <v>0</v>
      </c>
      <c r="F214" s="84">
        <v>0</v>
      </c>
      <c r="G214" s="84">
        <v>0</v>
      </c>
      <c r="H214" s="84">
        <f t="shared" si="60"/>
        <v>0</v>
      </c>
      <c r="I214" s="84">
        <v>0</v>
      </c>
      <c r="J214" s="84">
        <v>0</v>
      </c>
      <c r="K214" s="84">
        <v>0</v>
      </c>
      <c r="L214" s="84">
        <v>0</v>
      </c>
      <c r="M214" s="84">
        <v>0</v>
      </c>
    </row>
    <row r="215" spans="1:13" x14ac:dyDescent="0.25">
      <c r="A215" s="83" t="s">
        <v>1254</v>
      </c>
      <c r="B215" s="83" t="s">
        <v>80</v>
      </c>
      <c r="C215" s="84">
        <v>0</v>
      </c>
      <c r="D215" s="84">
        <v>0</v>
      </c>
      <c r="E215" s="84">
        <v>0</v>
      </c>
      <c r="F215" s="84">
        <v>0</v>
      </c>
      <c r="G215" s="84">
        <v>0</v>
      </c>
      <c r="H215" s="84">
        <f t="shared" si="60"/>
        <v>0</v>
      </c>
      <c r="I215" s="84">
        <v>0</v>
      </c>
      <c r="J215" s="84">
        <v>0</v>
      </c>
      <c r="K215" s="84">
        <v>0</v>
      </c>
      <c r="L215" s="84">
        <v>0</v>
      </c>
      <c r="M215" s="84">
        <v>0</v>
      </c>
    </row>
    <row r="216" spans="1:13" x14ac:dyDescent="0.25">
      <c r="A216" s="83" t="s">
        <v>1253</v>
      </c>
      <c r="B216" s="83" t="s">
        <v>1252</v>
      </c>
      <c r="C216" s="84">
        <v>0</v>
      </c>
      <c r="D216" s="84">
        <v>0</v>
      </c>
      <c r="E216" s="84">
        <v>0</v>
      </c>
      <c r="F216" s="84">
        <v>0</v>
      </c>
      <c r="G216" s="84">
        <v>0</v>
      </c>
      <c r="H216" s="84">
        <f t="shared" si="60"/>
        <v>0</v>
      </c>
      <c r="I216" s="84">
        <v>0</v>
      </c>
      <c r="J216" s="84">
        <v>0</v>
      </c>
      <c r="K216" s="84">
        <v>0</v>
      </c>
      <c r="L216" s="84">
        <v>0</v>
      </c>
      <c r="M216" s="84">
        <v>0</v>
      </c>
    </row>
    <row r="217" spans="1:13" x14ac:dyDescent="0.25">
      <c r="A217" s="83" t="s">
        <v>1251</v>
      </c>
      <c r="B217" s="83" t="s">
        <v>1250</v>
      </c>
      <c r="C217" s="84">
        <v>0</v>
      </c>
      <c r="D217" s="84">
        <v>0</v>
      </c>
      <c r="E217" s="84">
        <v>14900</v>
      </c>
      <c r="F217" s="84">
        <v>14900</v>
      </c>
      <c r="G217" s="84">
        <v>7644.39</v>
      </c>
      <c r="H217" s="84">
        <f t="shared" si="60"/>
        <v>10192.52</v>
      </c>
      <c r="I217" s="84">
        <v>18378.490000000002</v>
      </c>
      <c r="J217" s="84">
        <f>I217*1.025</f>
        <v>18837.952249999998</v>
      </c>
      <c r="K217" s="84">
        <f>J217*1.025</f>
        <v>19308.901056249997</v>
      </c>
      <c r="L217" s="84">
        <f t="shared" ref="L217:M217" si="61">K217*1.025</f>
        <v>19791.623582656244</v>
      </c>
      <c r="M217" s="84">
        <f t="shared" si="61"/>
        <v>20286.414172222649</v>
      </c>
    </row>
    <row r="218" spans="1:13" x14ac:dyDescent="0.25">
      <c r="A218" s="83" t="s">
        <v>1249</v>
      </c>
      <c r="B218" s="83" t="s">
        <v>294</v>
      </c>
      <c r="C218" s="84">
        <v>0</v>
      </c>
      <c r="D218" s="84">
        <v>0</v>
      </c>
      <c r="E218" s="84">
        <v>0</v>
      </c>
      <c r="F218" s="84">
        <v>0</v>
      </c>
      <c r="G218" s="84">
        <v>0</v>
      </c>
      <c r="H218" s="84">
        <f t="shared" si="60"/>
        <v>0</v>
      </c>
      <c r="I218" s="84">
        <v>0</v>
      </c>
      <c r="J218" s="84">
        <v>0</v>
      </c>
      <c r="K218" s="84">
        <v>0</v>
      </c>
      <c r="L218" s="84">
        <v>0</v>
      </c>
      <c r="M218" s="84">
        <v>0</v>
      </c>
    </row>
    <row r="219" spans="1:13" x14ac:dyDescent="0.25">
      <c r="A219" s="83" t="s">
        <v>1248</v>
      </c>
      <c r="B219" s="83" t="s">
        <v>175</v>
      </c>
      <c r="C219" s="84">
        <v>57.25</v>
      </c>
      <c r="D219" s="84">
        <v>0</v>
      </c>
      <c r="E219" s="84">
        <v>0</v>
      </c>
      <c r="F219" s="84">
        <v>0</v>
      </c>
      <c r="G219" s="84">
        <v>0</v>
      </c>
      <c r="H219" s="84">
        <f t="shared" si="60"/>
        <v>0</v>
      </c>
      <c r="I219" s="84">
        <v>0</v>
      </c>
      <c r="J219" s="84">
        <v>0</v>
      </c>
      <c r="K219" s="84">
        <v>0</v>
      </c>
      <c r="L219" s="84">
        <v>0</v>
      </c>
      <c r="M219" s="84">
        <v>0</v>
      </c>
    </row>
    <row r="220" spans="1:13" x14ac:dyDescent="0.25">
      <c r="A220" s="83" t="s">
        <v>1247</v>
      </c>
      <c r="B220" s="83" t="s">
        <v>1246</v>
      </c>
      <c r="C220" s="84">
        <v>0</v>
      </c>
      <c r="D220" s="84">
        <v>495.93</v>
      </c>
      <c r="E220" s="84">
        <v>0</v>
      </c>
      <c r="F220" s="84">
        <v>0</v>
      </c>
      <c r="G220" s="84">
        <v>0</v>
      </c>
      <c r="H220" s="84">
        <f t="shared" si="60"/>
        <v>0</v>
      </c>
      <c r="I220" s="84">
        <v>0</v>
      </c>
      <c r="J220" s="84">
        <v>0</v>
      </c>
      <c r="K220" s="84">
        <v>0</v>
      </c>
      <c r="L220" s="84">
        <v>0</v>
      </c>
      <c r="M220" s="84">
        <v>0</v>
      </c>
    </row>
    <row r="221" spans="1:13" x14ac:dyDescent="0.25">
      <c r="A221" s="83" t="s">
        <v>1245</v>
      </c>
      <c r="B221" s="83" t="s">
        <v>1244</v>
      </c>
      <c r="C221" s="84">
        <v>330.23</v>
      </c>
      <c r="D221" s="84">
        <v>577.53</v>
      </c>
      <c r="E221" s="84">
        <v>750</v>
      </c>
      <c r="F221" s="84">
        <v>750</v>
      </c>
      <c r="G221" s="84">
        <v>999</v>
      </c>
      <c r="H221" s="84">
        <f t="shared" si="60"/>
        <v>1332</v>
      </c>
      <c r="I221" s="84">
        <v>750</v>
      </c>
      <c r="J221" s="84">
        <v>750</v>
      </c>
      <c r="K221" s="84">
        <v>750</v>
      </c>
      <c r="L221" s="84">
        <v>750</v>
      </c>
      <c r="M221" s="84">
        <v>750</v>
      </c>
    </row>
    <row r="222" spans="1:13" x14ac:dyDescent="0.25">
      <c r="A222" s="83" t="s">
        <v>1243</v>
      </c>
      <c r="B222" s="83" t="s">
        <v>140</v>
      </c>
      <c r="C222" s="84">
        <v>0</v>
      </c>
      <c r="D222" s="84">
        <v>0</v>
      </c>
      <c r="E222" s="84">
        <v>0</v>
      </c>
      <c r="F222" s="84">
        <v>0</v>
      </c>
      <c r="G222" s="84">
        <v>0</v>
      </c>
      <c r="H222" s="84">
        <f t="shared" si="60"/>
        <v>0</v>
      </c>
      <c r="I222" s="84">
        <v>0</v>
      </c>
      <c r="J222" s="84">
        <v>0</v>
      </c>
      <c r="K222" s="84">
        <v>0</v>
      </c>
      <c r="L222" s="84">
        <v>0</v>
      </c>
      <c r="M222" s="84">
        <v>0</v>
      </c>
    </row>
    <row r="223" spans="1:13" x14ac:dyDescent="0.25">
      <c r="A223" s="83" t="s">
        <v>1242</v>
      </c>
      <c r="B223" s="83" t="s">
        <v>26</v>
      </c>
      <c r="C223" s="84">
        <v>760.78</v>
      </c>
      <c r="D223" s="84">
        <v>482</v>
      </c>
      <c r="E223" s="84">
        <v>0</v>
      </c>
      <c r="F223" s="84">
        <v>0</v>
      </c>
      <c r="G223" s="84">
        <v>0</v>
      </c>
      <c r="H223" s="84">
        <f t="shared" si="60"/>
        <v>0</v>
      </c>
      <c r="I223" s="84">
        <v>0</v>
      </c>
      <c r="J223" s="84">
        <v>0</v>
      </c>
      <c r="K223" s="84">
        <v>0</v>
      </c>
      <c r="L223" s="84">
        <v>0</v>
      </c>
      <c r="M223" s="84">
        <v>0</v>
      </c>
    </row>
    <row r="224" spans="1:13" x14ac:dyDescent="0.25">
      <c r="A224" s="83" t="s">
        <v>1241</v>
      </c>
      <c r="B224" s="83" t="s">
        <v>50</v>
      </c>
      <c r="C224" s="84">
        <v>58557.65</v>
      </c>
      <c r="D224" s="84">
        <v>63026.61</v>
      </c>
      <c r="E224" s="84">
        <v>30000</v>
      </c>
      <c r="F224" s="84">
        <v>30000</v>
      </c>
      <c r="G224" s="84">
        <v>29811.18</v>
      </c>
      <c r="H224" s="84">
        <f t="shared" si="60"/>
        <v>39748.240000000005</v>
      </c>
      <c r="I224" s="88">
        <v>30000</v>
      </c>
      <c r="J224" s="88">
        <v>31518.75</v>
      </c>
      <c r="K224" s="88">
        <v>32306.71875</v>
      </c>
      <c r="L224" s="88">
        <v>33114.38671875</v>
      </c>
      <c r="M224" s="88">
        <v>33114.38671875</v>
      </c>
    </row>
    <row r="225" spans="1:13" x14ac:dyDescent="0.25">
      <c r="A225" s="83" t="s">
        <v>1240</v>
      </c>
      <c r="B225" s="83" t="s">
        <v>145</v>
      </c>
      <c r="C225" s="84">
        <v>0</v>
      </c>
      <c r="D225" s="84">
        <v>0</v>
      </c>
      <c r="E225" s="84">
        <v>0</v>
      </c>
      <c r="F225" s="84">
        <v>0</v>
      </c>
      <c r="G225" s="84">
        <v>0</v>
      </c>
      <c r="H225" s="84">
        <f t="shared" si="60"/>
        <v>0</v>
      </c>
      <c r="I225" s="84">
        <v>0</v>
      </c>
      <c r="J225" s="84">
        <v>0</v>
      </c>
      <c r="K225" s="84">
        <v>0</v>
      </c>
      <c r="L225" s="84">
        <v>0</v>
      </c>
      <c r="M225" s="84">
        <v>0</v>
      </c>
    </row>
    <row r="226" spans="1:13" x14ac:dyDescent="0.25">
      <c r="A226" s="83" t="s">
        <v>1239</v>
      </c>
      <c r="B226" s="83" t="s">
        <v>30</v>
      </c>
      <c r="C226" s="84">
        <v>828.8</v>
      </c>
      <c r="D226" s="84">
        <v>3606.79</v>
      </c>
      <c r="E226" s="84">
        <v>2500</v>
      </c>
      <c r="F226" s="84">
        <v>2500</v>
      </c>
      <c r="G226" s="84">
        <v>6398.92</v>
      </c>
      <c r="H226" s="84">
        <f t="shared" si="60"/>
        <v>8531.8933333333334</v>
      </c>
      <c r="I226" s="84">
        <v>2500</v>
      </c>
      <c r="J226" s="84">
        <v>2500</v>
      </c>
      <c r="K226" s="84">
        <v>2500</v>
      </c>
      <c r="L226" s="84">
        <v>2500</v>
      </c>
      <c r="M226" s="84">
        <v>2500</v>
      </c>
    </row>
    <row r="227" spans="1:13" x14ac:dyDescent="0.25">
      <c r="A227" s="83" t="s">
        <v>1238</v>
      </c>
      <c r="B227" s="83" t="s">
        <v>32</v>
      </c>
      <c r="C227" s="84">
        <v>0</v>
      </c>
      <c r="D227" s="84">
        <v>0</v>
      </c>
      <c r="E227" s="84">
        <v>0</v>
      </c>
      <c r="F227" s="84">
        <v>0</v>
      </c>
      <c r="G227" s="84">
        <v>0</v>
      </c>
      <c r="H227" s="84">
        <f t="shared" si="60"/>
        <v>0</v>
      </c>
      <c r="I227" s="84">
        <v>0</v>
      </c>
      <c r="J227" s="84">
        <v>0</v>
      </c>
      <c r="K227" s="84">
        <v>0</v>
      </c>
      <c r="L227" s="84">
        <v>0</v>
      </c>
      <c r="M227" s="84">
        <v>0</v>
      </c>
    </row>
    <row r="228" spans="1:13" x14ac:dyDescent="0.25">
      <c r="A228" s="83" t="s">
        <v>1237</v>
      </c>
      <c r="B228" s="83" t="s">
        <v>1236</v>
      </c>
      <c r="C228" s="84">
        <v>0</v>
      </c>
      <c r="D228" s="84">
        <v>0</v>
      </c>
      <c r="E228" s="84">
        <v>0</v>
      </c>
      <c r="F228" s="84">
        <v>0</v>
      </c>
      <c r="G228" s="84">
        <v>0</v>
      </c>
      <c r="H228" s="84">
        <f t="shared" si="60"/>
        <v>0</v>
      </c>
      <c r="I228" s="84">
        <v>0</v>
      </c>
      <c r="J228" s="84">
        <v>0</v>
      </c>
      <c r="K228" s="84">
        <v>0</v>
      </c>
      <c r="L228" s="84">
        <v>0</v>
      </c>
      <c r="M228" s="84">
        <v>0</v>
      </c>
    </row>
    <row r="229" spans="1:13" x14ac:dyDescent="0.25">
      <c r="A229" s="83" t="s">
        <v>1235</v>
      </c>
      <c r="B229" s="83" t="s">
        <v>1234</v>
      </c>
      <c r="C229" s="84">
        <v>0</v>
      </c>
      <c r="D229" s="84">
        <v>0</v>
      </c>
      <c r="E229" s="84">
        <v>0</v>
      </c>
      <c r="F229" s="84">
        <v>0</v>
      </c>
      <c r="G229" s="84">
        <v>0</v>
      </c>
      <c r="H229" s="84">
        <f t="shared" si="60"/>
        <v>0</v>
      </c>
      <c r="I229" s="84">
        <v>0</v>
      </c>
      <c r="J229" s="84">
        <v>0</v>
      </c>
      <c r="K229" s="84">
        <v>0</v>
      </c>
      <c r="L229" s="84">
        <v>0</v>
      </c>
      <c r="M229" s="84">
        <v>0</v>
      </c>
    </row>
    <row r="230" spans="1:13" x14ac:dyDescent="0.25">
      <c r="A230" s="83" t="s">
        <v>1233</v>
      </c>
      <c r="B230" s="83" t="s">
        <v>574</v>
      </c>
      <c r="C230" s="84">
        <v>11992.95</v>
      </c>
      <c r="D230" s="84">
        <v>2058.4899999999998</v>
      </c>
      <c r="E230" s="84">
        <v>10000</v>
      </c>
      <c r="F230" s="84">
        <v>10000</v>
      </c>
      <c r="G230" s="84">
        <v>14124.12</v>
      </c>
      <c r="H230" s="89">
        <f t="shared" si="60"/>
        <v>18832.160000000003</v>
      </c>
      <c r="I230" s="84">
        <v>10000</v>
      </c>
      <c r="J230" s="84">
        <v>10000</v>
      </c>
      <c r="K230" s="84">
        <v>10000</v>
      </c>
      <c r="L230" s="84">
        <v>10000</v>
      </c>
      <c r="M230" s="84">
        <v>10000</v>
      </c>
    </row>
    <row r="231" spans="1:13" x14ac:dyDescent="0.25">
      <c r="A231" s="83" t="s">
        <v>1232</v>
      </c>
      <c r="B231" s="83" t="s">
        <v>575</v>
      </c>
      <c r="C231" s="84">
        <v>83242.23</v>
      </c>
      <c r="D231" s="84">
        <v>3677.98</v>
      </c>
      <c r="E231" s="84">
        <v>10000</v>
      </c>
      <c r="F231" s="84">
        <v>10000</v>
      </c>
      <c r="G231" s="84">
        <v>14303.76</v>
      </c>
      <c r="H231" s="89">
        <f t="shared" si="60"/>
        <v>19071.68</v>
      </c>
      <c r="I231" s="84">
        <v>10000</v>
      </c>
      <c r="J231" s="84">
        <v>10000</v>
      </c>
      <c r="K231" s="84">
        <v>10000</v>
      </c>
      <c r="L231" s="84">
        <v>10000</v>
      </c>
      <c r="M231" s="84">
        <v>10000</v>
      </c>
    </row>
    <row r="232" spans="1:13" ht="15.75" thickBot="1" x14ac:dyDescent="0.3">
      <c r="A232" s="95" t="s">
        <v>1231</v>
      </c>
      <c r="B232" s="96" t="s">
        <v>0</v>
      </c>
      <c r="C232" s="97">
        <v>659638.75</v>
      </c>
      <c r="D232" s="97">
        <v>922963.54</v>
      </c>
      <c r="E232" s="97">
        <f t="shared" ref="E232" si="62">SUM(E180:E231)</f>
        <v>976028.93674999999</v>
      </c>
      <c r="F232" s="97">
        <f t="shared" ref="F232" si="63">SUM(F180:F231)</f>
        <v>1065857.7067499999</v>
      </c>
      <c r="G232" s="97">
        <f t="shared" ref="G232:H232" si="64">SUM(G180:G231)</f>
        <v>910008.05000000016</v>
      </c>
      <c r="H232" s="97">
        <f t="shared" si="64"/>
        <v>1213344.0666666664</v>
      </c>
      <c r="I232" s="97">
        <f>SUM(I180:I231)</f>
        <v>1062674.95</v>
      </c>
      <c r="J232" s="97">
        <f>SUM(J180:J231)</f>
        <v>1077270.57375</v>
      </c>
      <c r="K232" s="97">
        <f>SUM(K180:K231)</f>
        <v>1091308.5880937497</v>
      </c>
      <c r="L232" s="97">
        <f>SUM(L180:L231)</f>
        <v>1105697.5527960935</v>
      </c>
      <c r="M232" s="97">
        <f>SUM(M180:M231)</f>
        <v>1119452.8100144335</v>
      </c>
    </row>
    <row r="233" spans="1:13" ht="15.75" thickTop="1" x14ac:dyDescent="0.25">
      <c r="C233" s="84"/>
      <c r="D233" s="84"/>
      <c r="E233" s="84"/>
      <c r="F233" s="84"/>
      <c r="H233" s="84"/>
      <c r="I233" s="84"/>
      <c r="J233" s="84"/>
      <c r="K233" s="84"/>
      <c r="L233" s="84"/>
      <c r="M233" s="84"/>
    </row>
    <row r="234" spans="1:13" x14ac:dyDescent="0.25">
      <c r="A234" s="82" t="s">
        <v>942</v>
      </c>
      <c r="C234" s="84"/>
      <c r="D234" s="84"/>
      <c r="E234" s="84"/>
      <c r="F234" s="84"/>
      <c r="H234" s="84"/>
      <c r="I234" s="84"/>
      <c r="J234" s="84"/>
      <c r="K234" s="84"/>
      <c r="L234" s="84"/>
      <c r="M234" s="84"/>
    </row>
    <row r="235" spans="1:13" x14ac:dyDescent="0.25">
      <c r="A235" s="83" t="s">
        <v>1230</v>
      </c>
      <c r="B235" s="83" t="s">
        <v>1229</v>
      </c>
      <c r="C235" s="84">
        <v>0</v>
      </c>
      <c r="D235" s="84">
        <v>0</v>
      </c>
      <c r="E235" s="84">
        <v>0</v>
      </c>
      <c r="F235" s="84">
        <v>0</v>
      </c>
      <c r="G235" s="84">
        <v>0</v>
      </c>
      <c r="H235" s="84">
        <f t="shared" si="60"/>
        <v>0</v>
      </c>
      <c r="I235" s="84">
        <v>0</v>
      </c>
      <c r="J235" s="84">
        <v>0</v>
      </c>
      <c r="K235" s="84">
        <v>0</v>
      </c>
      <c r="L235" s="84">
        <v>0</v>
      </c>
      <c r="M235" s="84">
        <v>0</v>
      </c>
    </row>
    <row r="236" spans="1:13" ht="15.75" thickBot="1" x14ac:dyDescent="0.3">
      <c r="A236" s="95" t="s">
        <v>939</v>
      </c>
      <c r="B236" s="96" t="s">
        <v>0</v>
      </c>
      <c r="C236" s="97">
        <v>0</v>
      </c>
      <c r="D236" s="97">
        <v>0</v>
      </c>
      <c r="E236" s="97">
        <f t="shared" ref="E236:L236" si="65">E235</f>
        <v>0</v>
      </c>
      <c r="F236" s="97">
        <f t="shared" ref="F236" si="66">F235</f>
        <v>0</v>
      </c>
      <c r="G236" s="97">
        <f>G235</f>
        <v>0</v>
      </c>
      <c r="H236" s="97">
        <f>H235</f>
        <v>0</v>
      </c>
      <c r="I236" s="97">
        <f t="shared" si="65"/>
        <v>0</v>
      </c>
      <c r="J236" s="97">
        <f t="shared" si="65"/>
        <v>0</v>
      </c>
      <c r="K236" s="97">
        <f t="shared" si="65"/>
        <v>0</v>
      </c>
      <c r="L236" s="97">
        <f t="shared" si="65"/>
        <v>0</v>
      </c>
      <c r="M236" s="97">
        <f t="shared" ref="M236" si="67">M235</f>
        <v>0</v>
      </c>
    </row>
    <row r="237" spans="1:13" ht="15.75" thickTop="1" x14ac:dyDescent="0.25">
      <c r="C237" s="84"/>
      <c r="D237" s="84"/>
      <c r="E237" s="84"/>
      <c r="F237" s="84"/>
      <c r="H237" s="84"/>
      <c r="I237" s="84"/>
      <c r="J237" s="84"/>
      <c r="K237" s="84"/>
      <c r="L237" s="84"/>
      <c r="M237" s="84"/>
    </row>
    <row r="238" spans="1:13" x14ac:dyDescent="0.25">
      <c r="A238" s="82" t="s">
        <v>1227</v>
      </c>
      <c r="C238" s="84"/>
      <c r="D238" s="84"/>
      <c r="E238" s="84"/>
      <c r="F238" s="84"/>
      <c r="H238" s="84"/>
      <c r="I238" s="84"/>
      <c r="J238" s="84"/>
      <c r="K238" s="84"/>
      <c r="L238" s="84"/>
      <c r="M238" s="84"/>
    </row>
    <row r="239" spans="1:13" x14ac:dyDescent="0.25">
      <c r="A239" s="83" t="s">
        <v>1228</v>
      </c>
      <c r="B239" s="83" t="s">
        <v>1227</v>
      </c>
      <c r="C239" s="84">
        <v>0</v>
      </c>
      <c r="D239" s="84">
        <v>0</v>
      </c>
      <c r="E239" s="84">
        <v>0</v>
      </c>
      <c r="F239" s="84">
        <v>0</v>
      </c>
      <c r="G239" s="84">
        <v>0</v>
      </c>
      <c r="H239" s="84">
        <f t="shared" si="60"/>
        <v>0</v>
      </c>
      <c r="I239" s="84">
        <v>0</v>
      </c>
      <c r="J239" s="84">
        <v>0</v>
      </c>
      <c r="K239" s="84">
        <v>0</v>
      </c>
      <c r="L239" s="84">
        <v>0</v>
      </c>
      <c r="M239" s="84">
        <v>0</v>
      </c>
    </row>
    <row r="240" spans="1:13" ht="15.75" thickBot="1" x14ac:dyDescent="0.3">
      <c r="A240" s="95" t="s">
        <v>1226</v>
      </c>
      <c r="B240" s="96" t="s">
        <v>0</v>
      </c>
      <c r="C240" s="97">
        <v>0</v>
      </c>
      <c r="D240" s="97">
        <v>0</v>
      </c>
      <c r="E240" s="97">
        <f t="shared" ref="E240:L240" si="68">E239</f>
        <v>0</v>
      </c>
      <c r="F240" s="97">
        <f t="shared" ref="F240" si="69">F239</f>
        <v>0</v>
      </c>
      <c r="G240" s="97">
        <f>G239</f>
        <v>0</v>
      </c>
      <c r="H240" s="97">
        <f>H239</f>
        <v>0</v>
      </c>
      <c r="I240" s="97">
        <f t="shared" si="68"/>
        <v>0</v>
      </c>
      <c r="J240" s="97">
        <f t="shared" si="68"/>
        <v>0</v>
      </c>
      <c r="K240" s="97">
        <f t="shared" si="68"/>
        <v>0</v>
      </c>
      <c r="L240" s="97">
        <f t="shared" si="68"/>
        <v>0</v>
      </c>
      <c r="M240" s="97">
        <f t="shared" ref="M240" si="70">M239</f>
        <v>0</v>
      </c>
    </row>
    <row r="241" spans="1:13" ht="15.75" thickTop="1" x14ac:dyDescent="0.25">
      <c r="C241" s="84"/>
      <c r="D241" s="84"/>
      <c r="E241" s="84"/>
      <c r="F241" s="84"/>
      <c r="H241" s="84">
        <f t="shared" si="60"/>
        <v>0</v>
      </c>
      <c r="I241" s="84"/>
      <c r="J241" s="84"/>
      <c r="K241" s="84"/>
      <c r="L241" s="84"/>
      <c r="M241" s="84"/>
    </row>
    <row r="242" spans="1:13" x14ac:dyDescent="0.25">
      <c r="A242" s="82" t="s">
        <v>22</v>
      </c>
      <c r="C242" s="84"/>
      <c r="D242" s="84"/>
      <c r="E242" s="84"/>
      <c r="F242" s="84"/>
      <c r="H242" s="84">
        <f t="shared" si="60"/>
        <v>0</v>
      </c>
      <c r="I242" s="84"/>
      <c r="J242" s="84"/>
      <c r="K242" s="84"/>
      <c r="L242" s="84"/>
      <c r="M242" s="84"/>
    </row>
    <row r="243" spans="1:13" x14ac:dyDescent="0.25">
      <c r="A243" s="83" t="s">
        <v>1225</v>
      </c>
      <c r="B243" s="83" t="s">
        <v>230</v>
      </c>
      <c r="C243" s="84">
        <v>23251</v>
      </c>
      <c r="D243" s="84">
        <v>23251</v>
      </c>
      <c r="E243" s="84">
        <v>24000</v>
      </c>
      <c r="F243" s="84">
        <v>24000</v>
      </c>
      <c r="G243" s="84">
        <v>24414</v>
      </c>
      <c r="H243" s="84">
        <f t="shared" si="60"/>
        <v>32552</v>
      </c>
      <c r="I243" s="84">
        <v>24600</v>
      </c>
      <c r="J243" s="84">
        <v>25215</v>
      </c>
      <c r="K243" s="84">
        <v>25845.375</v>
      </c>
      <c r="L243" s="84">
        <v>26491.509375000001</v>
      </c>
      <c r="M243" s="84">
        <v>26492.509375000001</v>
      </c>
    </row>
    <row r="244" spans="1:13" ht="15.75" thickBot="1" x14ac:dyDescent="0.3">
      <c r="A244" s="95" t="s">
        <v>231</v>
      </c>
      <c r="B244" s="96" t="s">
        <v>0</v>
      </c>
      <c r="C244" s="97">
        <v>23251</v>
      </c>
      <c r="D244" s="97">
        <v>23251</v>
      </c>
      <c r="E244" s="97">
        <f t="shared" ref="E244:L244" si="71">SUM(E243)</f>
        <v>24000</v>
      </c>
      <c r="F244" s="97">
        <f t="shared" ref="F244" si="72">SUM(F243)</f>
        <v>24000</v>
      </c>
      <c r="G244" s="97">
        <f>SUM(G243)</f>
        <v>24414</v>
      </c>
      <c r="H244" s="97">
        <f>SUM(H243)</f>
        <v>32552</v>
      </c>
      <c r="I244" s="97">
        <f t="shared" si="71"/>
        <v>24600</v>
      </c>
      <c r="J244" s="97">
        <f t="shared" si="71"/>
        <v>25215</v>
      </c>
      <c r="K244" s="97">
        <f t="shared" si="71"/>
        <v>25845.375</v>
      </c>
      <c r="L244" s="97">
        <f t="shared" si="71"/>
        <v>26491.509375000001</v>
      </c>
      <c r="M244" s="97">
        <f t="shared" ref="M244" si="73">SUM(M243)</f>
        <v>26492.509375000001</v>
      </c>
    </row>
    <row r="245" spans="1:13" ht="15.75" thickTop="1" x14ac:dyDescent="0.25">
      <c r="C245" s="84"/>
      <c r="D245" s="84"/>
      <c r="E245" s="84"/>
      <c r="F245" s="84"/>
      <c r="H245" s="84"/>
      <c r="I245" s="84"/>
      <c r="J245" s="84"/>
      <c r="K245" s="84"/>
      <c r="L245" s="84"/>
      <c r="M245" s="84"/>
    </row>
    <row r="246" spans="1:13" x14ac:dyDescent="0.25">
      <c r="A246" s="82" t="s">
        <v>236</v>
      </c>
      <c r="C246" s="84"/>
      <c r="D246" s="84"/>
      <c r="E246" s="84"/>
      <c r="F246" s="84"/>
      <c r="H246" s="84"/>
      <c r="I246" s="84"/>
      <c r="J246" s="84"/>
      <c r="K246" s="84"/>
      <c r="L246" s="84"/>
      <c r="M246" s="84"/>
    </row>
    <row r="247" spans="1:13" x14ac:dyDescent="0.25">
      <c r="A247" s="83" t="s">
        <v>1224</v>
      </c>
      <c r="B247" s="83" t="s">
        <v>240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f t="shared" si="60"/>
        <v>0</v>
      </c>
      <c r="I247" s="84">
        <v>0</v>
      </c>
      <c r="J247" s="84">
        <v>0</v>
      </c>
      <c r="K247" s="84">
        <v>0</v>
      </c>
      <c r="L247" s="84">
        <v>0</v>
      </c>
      <c r="M247" s="84">
        <v>0</v>
      </c>
    </row>
    <row r="248" spans="1:13" x14ac:dyDescent="0.25">
      <c r="A248" s="83" t="s">
        <v>1223</v>
      </c>
      <c r="B248" s="83" t="s">
        <v>242</v>
      </c>
      <c r="C248" s="84">
        <v>0</v>
      </c>
      <c r="D248" s="84">
        <v>0</v>
      </c>
      <c r="E248" s="84">
        <v>0</v>
      </c>
      <c r="F248" s="84">
        <v>0</v>
      </c>
      <c r="G248" s="84">
        <v>0</v>
      </c>
      <c r="H248" s="84">
        <f t="shared" si="60"/>
        <v>0</v>
      </c>
      <c r="I248" s="84">
        <v>0</v>
      </c>
      <c r="J248" s="84">
        <v>0</v>
      </c>
      <c r="K248" s="84">
        <v>0</v>
      </c>
      <c r="L248" s="84">
        <v>0</v>
      </c>
      <c r="M248" s="84">
        <v>0</v>
      </c>
    </row>
    <row r="249" spans="1:13" x14ac:dyDescent="0.25">
      <c r="A249" s="83" t="s">
        <v>1222</v>
      </c>
      <c r="B249" s="83" t="s">
        <v>1221</v>
      </c>
      <c r="C249" s="84">
        <v>60000</v>
      </c>
      <c r="D249" s="84">
        <v>150000</v>
      </c>
      <c r="E249" s="84">
        <v>150000</v>
      </c>
      <c r="F249" s="84">
        <v>150000</v>
      </c>
      <c r="G249" s="84">
        <v>150000</v>
      </c>
      <c r="H249" s="84">
        <v>150000</v>
      </c>
      <c r="I249" s="88">
        <v>100000</v>
      </c>
      <c r="J249" s="88">
        <v>40000</v>
      </c>
      <c r="K249" s="88">
        <v>85000</v>
      </c>
      <c r="L249" s="88">
        <v>55000</v>
      </c>
      <c r="M249" s="88">
        <v>55000</v>
      </c>
    </row>
    <row r="250" spans="1:13" ht="15.75" thickBot="1" x14ac:dyDescent="0.3">
      <c r="A250" s="95" t="s">
        <v>245</v>
      </c>
      <c r="B250" s="96" t="s">
        <v>0</v>
      </c>
      <c r="C250" s="97">
        <v>60000</v>
      </c>
      <c r="D250" s="97">
        <v>150000</v>
      </c>
      <c r="E250" s="97">
        <f t="shared" ref="E250:L250" si="74">SUM(E247:E249)</f>
        <v>150000</v>
      </c>
      <c r="F250" s="97">
        <f t="shared" ref="F250" si="75">SUM(F247:F249)</f>
        <v>150000</v>
      </c>
      <c r="G250" s="97">
        <f>SUM(G247:G249)</f>
        <v>150000</v>
      </c>
      <c r="H250" s="97">
        <f>SUM(H247:H249)</f>
        <v>150000</v>
      </c>
      <c r="I250" s="97">
        <f t="shared" si="74"/>
        <v>100000</v>
      </c>
      <c r="J250" s="97">
        <f t="shared" si="74"/>
        <v>40000</v>
      </c>
      <c r="K250" s="97">
        <f t="shared" si="74"/>
        <v>85000</v>
      </c>
      <c r="L250" s="97">
        <f t="shared" si="74"/>
        <v>55000</v>
      </c>
      <c r="M250" s="97">
        <f t="shared" ref="M250" si="76">SUM(M247:M249)</f>
        <v>55000</v>
      </c>
    </row>
    <row r="251" spans="1:13" ht="15.75" thickTop="1" x14ac:dyDescent="0.25">
      <c r="C251" s="84"/>
      <c r="D251" s="84"/>
      <c r="E251" s="84"/>
      <c r="F251" s="84"/>
      <c r="H251" s="84"/>
      <c r="I251" s="84"/>
      <c r="J251" s="84"/>
      <c r="K251" s="84"/>
      <c r="L251" s="84"/>
      <c r="M251" s="84"/>
    </row>
    <row r="252" spans="1:13" x14ac:dyDescent="0.25">
      <c r="A252" s="82" t="s">
        <v>1220</v>
      </c>
      <c r="H252" s="84"/>
    </row>
    <row r="253" spans="1:13" x14ac:dyDescent="0.25">
      <c r="A253" s="83" t="s">
        <v>1219</v>
      </c>
      <c r="B253" s="83" t="s">
        <v>1218</v>
      </c>
      <c r="C253" s="84">
        <v>0</v>
      </c>
      <c r="D253" s="84">
        <v>0</v>
      </c>
      <c r="E253" s="84">
        <v>0</v>
      </c>
      <c r="F253" s="84">
        <v>0</v>
      </c>
      <c r="G253" s="84">
        <v>0</v>
      </c>
      <c r="H253" s="84">
        <f t="shared" si="60"/>
        <v>0</v>
      </c>
      <c r="I253" s="84">
        <v>0</v>
      </c>
      <c r="J253" s="84">
        <v>0</v>
      </c>
      <c r="K253" s="84">
        <v>0</v>
      </c>
      <c r="L253" s="84">
        <v>0</v>
      </c>
      <c r="M253" s="84">
        <v>0</v>
      </c>
    </row>
    <row r="254" spans="1:13" x14ac:dyDescent="0.25">
      <c r="A254" s="83" t="s">
        <v>1217</v>
      </c>
      <c r="B254" s="83" t="s">
        <v>1216</v>
      </c>
      <c r="C254" s="84">
        <v>0</v>
      </c>
      <c r="D254" s="84">
        <v>0</v>
      </c>
      <c r="E254" s="84">
        <v>0</v>
      </c>
      <c r="F254" s="84">
        <v>0</v>
      </c>
      <c r="G254" s="84">
        <v>0</v>
      </c>
      <c r="H254" s="84">
        <f t="shared" si="60"/>
        <v>0</v>
      </c>
      <c r="I254" s="84">
        <v>0</v>
      </c>
      <c r="J254" s="84">
        <v>0</v>
      </c>
      <c r="K254" s="84">
        <v>0</v>
      </c>
      <c r="L254" s="84">
        <v>0</v>
      </c>
      <c r="M254" s="84">
        <v>0</v>
      </c>
    </row>
    <row r="255" spans="1:13" ht="15.75" thickBot="1" x14ac:dyDescent="0.3">
      <c r="A255" s="95" t="s">
        <v>1215</v>
      </c>
      <c r="B255" s="96" t="s">
        <v>0</v>
      </c>
      <c r="C255" s="97">
        <v>0</v>
      </c>
      <c r="D255" s="97">
        <v>0</v>
      </c>
      <c r="E255" s="97">
        <f t="shared" ref="E255:L255" si="77">SUM(E253:E254)</f>
        <v>0</v>
      </c>
      <c r="F255" s="97">
        <f t="shared" ref="F255" si="78">SUM(F253:F254)</f>
        <v>0</v>
      </c>
      <c r="G255" s="97">
        <f t="shared" ref="G255:H255" si="79">SUM(G253:G254)</f>
        <v>0</v>
      </c>
      <c r="H255" s="97">
        <f t="shared" si="79"/>
        <v>0</v>
      </c>
      <c r="I255" s="97">
        <f t="shared" si="77"/>
        <v>0</v>
      </c>
      <c r="J255" s="97">
        <f t="shared" si="77"/>
        <v>0</v>
      </c>
      <c r="K255" s="97">
        <f t="shared" si="77"/>
        <v>0</v>
      </c>
      <c r="L255" s="97">
        <f t="shared" si="77"/>
        <v>0</v>
      </c>
      <c r="M255" s="97">
        <f t="shared" ref="M255" si="80">SUM(M253:M254)</f>
        <v>0</v>
      </c>
    </row>
    <row r="256" spans="1:13" ht="15.75" thickTop="1" x14ac:dyDescent="0.25">
      <c r="C256" s="84"/>
      <c r="D256" s="84"/>
      <c r="E256" s="84"/>
      <c r="F256" s="84"/>
      <c r="H256" s="84">
        <f t="shared" si="60"/>
        <v>0</v>
      </c>
      <c r="I256" s="84"/>
      <c r="J256" s="84"/>
      <c r="K256" s="84"/>
      <c r="L256" s="84"/>
      <c r="M256" s="84"/>
    </row>
    <row r="257" spans="1:13" ht="15.75" thickBot="1" x14ac:dyDescent="0.3">
      <c r="A257" s="98" t="s">
        <v>1214</v>
      </c>
      <c r="B257" s="98"/>
      <c r="C257" s="99">
        <v>1770987.7100000002</v>
      </c>
      <c r="D257" s="99">
        <v>2084617.87</v>
      </c>
      <c r="E257" s="99">
        <f t="shared" ref="E257:L257" si="81">SUM(E144+E177+E232+E236+E240+E244+E250+E255)</f>
        <v>2326653.9367499999</v>
      </c>
      <c r="F257" s="99">
        <f t="shared" ref="F257" si="82">SUM(F144+F177+F232+F236+F240+F244+F250+F255)</f>
        <v>2456312.8767499998</v>
      </c>
      <c r="G257" s="99">
        <f>SUM(G144+G177+G232+G236+G240+G244+G250+G255)</f>
        <v>2080464.2800000003</v>
      </c>
      <c r="H257" s="99">
        <f>SUM(H144+H177+H232+H236+H240+H244+H250+H255)</f>
        <v>2678058.6633333331</v>
      </c>
      <c r="I257" s="99">
        <f t="shared" si="81"/>
        <v>2437467.56</v>
      </c>
      <c r="J257" s="99">
        <f t="shared" si="81"/>
        <v>2420263.79275</v>
      </c>
      <c r="K257" s="99">
        <f t="shared" si="81"/>
        <v>2506739.8875687495</v>
      </c>
      <c r="L257" s="99">
        <f t="shared" si="81"/>
        <v>2519252.8847579681</v>
      </c>
      <c r="M257" s="99">
        <f t="shared" ref="M257" si="83">SUM(M144+M177+M232+M236+M240+M244+M250+M255)</f>
        <v>2559608.6034348276</v>
      </c>
    </row>
    <row r="258" spans="1:13" x14ac:dyDescent="0.25">
      <c r="C258" s="84"/>
      <c r="D258" s="84"/>
      <c r="E258" s="84"/>
      <c r="F258" s="84"/>
      <c r="H258" s="84">
        <f t="shared" si="60"/>
        <v>0</v>
      </c>
      <c r="I258" s="84"/>
      <c r="J258" s="84"/>
      <c r="K258" s="84"/>
      <c r="L258" s="84"/>
      <c r="M258" s="84"/>
    </row>
    <row r="259" spans="1:13" x14ac:dyDescent="0.25">
      <c r="A259" s="100" t="s">
        <v>1213</v>
      </c>
      <c r="B259" s="83" t="s">
        <v>0</v>
      </c>
      <c r="C259" s="84">
        <v>1646389.52</v>
      </c>
      <c r="D259" s="84">
        <v>2062094.0299999998</v>
      </c>
      <c r="E259" s="84">
        <f t="shared" ref="E259:L259" si="84">E75</f>
        <v>2319220.7199999997</v>
      </c>
      <c r="F259" s="84">
        <f t="shared" ref="F259" si="85">F75</f>
        <v>2462204.13</v>
      </c>
      <c r="G259" s="84">
        <f>G75</f>
        <v>1978367.15</v>
      </c>
      <c r="H259" s="84">
        <f>H75</f>
        <v>2671066.0616666665</v>
      </c>
      <c r="I259" s="84">
        <f t="shared" si="84"/>
        <v>2531959</v>
      </c>
      <c r="J259" s="84">
        <f t="shared" si="84"/>
        <v>2542257.9750000001</v>
      </c>
      <c r="K259" s="84">
        <f t="shared" si="84"/>
        <v>2563064.4243749999</v>
      </c>
      <c r="L259" s="84">
        <f t="shared" si="84"/>
        <v>2584391.0349843749</v>
      </c>
      <c r="M259" s="84">
        <f t="shared" ref="M259" si="86">M75</f>
        <v>2584677.465055469</v>
      </c>
    </row>
    <row r="260" spans="1:13" x14ac:dyDescent="0.25">
      <c r="A260" s="100" t="s">
        <v>1212</v>
      </c>
      <c r="B260" s="83" t="s">
        <v>0</v>
      </c>
      <c r="C260" s="84">
        <v>1770987.7100000002</v>
      </c>
      <c r="D260" s="84">
        <v>2084617.87</v>
      </c>
      <c r="E260" s="84">
        <f t="shared" ref="E260" si="87">E257</f>
        <v>2326653.9367499999</v>
      </c>
      <c r="F260" s="84">
        <f t="shared" ref="F260" si="88">F257</f>
        <v>2456312.8767499998</v>
      </c>
      <c r="G260" s="84">
        <f t="shared" ref="G260:H260" si="89">G257</f>
        <v>2080464.2800000003</v>
      </c>
      <c r="H260" s="84">
        <f t="shared" si="89"/>
        <v>2678058.6633333331</v>
      </c>
      <c r="I260" s="84">
        <f>I257</f>
        <v>2437467.56</v>
      </c>
      <c r="J260" s="84">
        <f>J257</f>
        <v>2420263.79275</v>
      </c>
      <c r="K260" s="84">
        <f>K257</f>
        <v>2506739.8875687495</v>
      </c>
      <c r="L260" s="84">
        <f>L257</f>
        <v>2519252.8847579681</v>
      </c>
      <c r="M260" s="84">
        <f>M257</f>
        <v>2559608.6034348276</v>
      </c>
    </row>
    <row r="261" spans="1:13" x14ac:dyDescent="0.25">
      <c r="A261" s="101" t="s">
        <v>1211</v>
      </c>
      <c r="B261" s="83" t="s">
        <v>0</v>
      </c>
      <c r="C261" s="102">
        <v>-124598.19000000018</v>
      </c>
      <c r="D261" s="102">
        <v>-22523.840000000317</v>
      </c>
      <c r="E261" s="102">
        <f t="shared" ref="E261:L261" si="90">E259-E260</f>
        <v>-7433.2167500001378</v>
      </c>
      <c r="F261" s="102">
        <f t="shared" ref="F261" si="91">F259-F260</f>
        <v>5891.2532500000671</v>
      </c>
      <c r="G261" s="102">
        <f>G259-G260</f>
        <v>-102097.13000000035</v>
      </c>
      <c r="H261" s="102">
        <f>H259-H260</f>
        <v>-6992.6016666665673</v>
      </c>
      <c r="I261" s="102">
        <f t="shared" si="90"/>
        <v>94491.439999999944</v>
      </c>
      <c r="J261" s="102">
        <f t="shared" si="90"/>
        <v>121994.18225000007</v>
      </c>
      <c r="K261" s="102">
        <f t="shared" si="90"/>
        <v>56324.536806250457</v>
      </c>
      <c r="L261" s="102">
        <f t="shared" si="90"/>
        <v>65138.150226406753</v>
      </c>
      <c r="M261" s="102">
        <f t="shared" ref="M261" si="92">M259-M260</f>
        <v>25068.861620641313</v>
      </c>
    </row>
    <row r="262" spans="1:13" x14ac:dyDescent="0.25">
      <c r="F262" s="103"/>
      <c r="H262" s="84"/>
    </row>
    <row r="263" spans="1:13" x14ac:dyDescent="0.25">
      <c r="A263" s="93"/>
      <c r="B263" s="93"/>
      <c r="C263" s="93"/>
      <c r="D263" s="93"/>
      <c r="E263" s="93"/>
      <c r="F263" s="93"/>
      <c r="G263" s="94"/>
      <c r="H263" s="94"/>
      <c r="I263" s="93"/>
      <c r="J263" s="93"/>
      <c r="K263" s="93"/>
      <c r="L263" s="93"/>
      <c r="M263" s="93"/>
    </row>
    <row r="264" spans="1:13" x14ac:dyDescent="0.25">
      <c r="C264" s="103"/>
      <c r="D264" s="103"/>
      <c r="E264" s="103"/>
      <c r="F264" s="103"/>
      <c r="H264" s="84"/>
    </row>
    <row r="265" spans="1:13" x14ac:dyDescent="0.25">
      <c r="A265" s="82" t="s">
        <v>1210</v>
      </c>
      <c r="H265" s="84"/>
    </row>
    <row r="266" spans="1:13" x14ac:dyDescent="0.25">
      <c r="A266" s="82" t="s">
        <v>609</v>
      </c>
      <c r="H266" s="84"/>
    </row>
    <row r="267" spans="1:13" x14ac:dyDescent="0.25">
      <c r="A267" s="83" t="s">
        <v>1209</v>
      </c>
      <c r="B267" s="84" t="s">
        <v>609</v>
      </c>
      <c r="C267" s="84">
        <v>79.42</v>
      </c>
      <c r="D267" s="84">
        <v>177.79</v>
      </c>
      <c r="E267" s="84">
        <v>0</v>
      </c>
      <c r="F267" s="84">
        <v>0</v>
      </c>
      <c r="G267" s="84">
        <v>84.81</v>
      </c>
      <c r="H267" s="84">
        <f t="shared" ref="H267:H324" si="93">(G267/9)*12</f>
        <v>113.08000000000001</v>
      </c>
      <c r="I267" s="84">
        <v>0</v>
      </c>
      <c r="J267" s="84">
        <v>0</v>
      </c>
      <c r="K267" s="84">
        <v>0</v>
      </c>
      <c r="L267" s="84">
        <v>0</v>
      </c>
      <c r="M267" s="84">
        <v>0</v>
      </c>
    </row>
    <row r="268" spans="1:13" ht="15.75" thickBot="1" x14ac:dyDescent="0.3">
      <c r="A268" s="85" t="s">
        <v>611</v>
      </c>
      <c r="B268" s="86" t="s">
        <v>0</v>
      </c>
      <c r="C268" s="87">
        <v>79.42</v>
      </c>
      <c r="D268" s="87">
        <v>177.79</v>
      </c>
      <c r="E268" s="87">
        <f t="shared" ref="E268:K268" si="94">E267</f>
        <v>0</v>
      </c>
      <c r="F268" s="87">
        <f t="shared" si="94"/>
        <v>0</v>
      </c>
      <c r="G268" s="87">
        <f>G267</f>
        <v>84.81</v>
      </c>
      <c r="H268" s="87">
        <f>H267</f>
        <v>113.08000000000001</v>
      </c>
      <c r="I268" s="87">
        <f t="shared" si="94"/>
        <v>0</v>
      </c>
      <c r="J268" s="87">
        <f t="shared" si="94"/>
        <v>0</v>
      </c>
      <c r="K268" s="87">
        <f t="shared" si="94"/>
        <v>0</v>
      </c>
      <c r="L268" s="87"/>
      <c r="M268" s="87"/>
    </row>
    <row r="269" spans="1:13" ht="15.75" thickTop="1" x14ac:dyDescent="0.25">
      <c r="C269" s="84"/>
      <c r="D269" s="84"/>
      <c r="E269" s="84"/>
      <c r="F269" s="84"/>
      <c r="H269" s="84"/>
      <c r="I269" s="84"/>
      <c r="J269" s="84"/>
      <c r="K269" s="84"/>
      <c r="L269" s="84"/>
      <c r="M269" s="84"/>
    </row>
    <row r="270" spans="1:13" x14ac:dyDescent="0.25">
      <c r="A270" s="82" t="s">
        <v>612</v>
      </c>
      <c r="C270" s="84"/>
      <c r="D270" s="84"/>
      <c r="E270" s="84"/>
      <c r="F270" s="84"/>
      <c r="H270" s="84"/>
      <c r="I270" s="84"/>
      <c r="J270" s="84"/>
      <c r="K270" s="84"/>
      <c r="L270" s="84"/>
      <c r="M270" s="84"/>
    </row>
    <row r="271" spans="1:13" x14ac:dyDescent="0.25">
      <c r="A271" s="83" t="s">
        <v>1208</v>
      </c>
      <c r="B271" s="83" t="s">
        <v>1207</v>
      </c>
      <c r="C271" s="84">
        <v>0</v>
      </c>
      <c r="D271" s="84">
        <v>876363.65</v>
      </c>
      <c r="E271" s="84">
        <f>SUM(E272:E273)</f>
        <v>532111.5</v>
      </c>
      <c r="F271" s="84">
        <f>SUM(F272:F273)</f>
        <v>532111.5</v>
      </c>
      <c r="G271" s="84">
        <v>561937.35</v>
      </c>
      <c r="H271" s="84">
        <v>532111.5</v>
      </c>
      <c r="I271" s="84">
        <v>0</v>
      </c>
      <c r="J271" s="84">
        <v>0</v>
      </c>
      <c r="K271" s="84">
        <v>0</v>
      </c>
      <c r="L271" s="84">
        <v>0</v>
      </c>
      <c r="M271" s="84">
        <v>0</v>
      </c>
    </row>
    <row r="272" spans="1:13" x14ac:dyDescent="0.25">
      <c r="B272" s="104" t="s">
        <v>1206</v>
      </c>
      <c r="C272" s="84"/>
      <c r="D272" s="84"/>
      <c r="E272" s="84"/>
      <c r="F272" s="84"/>
      <c r="H272" s="84">
        <f t="shared" si="93"/>
        <v>0</v>
      </c>
      <c r="I272" s="84"/>
      <c r="J272" s="84"/>
      <c r="K272" s="84"/>
      <c r="L272" s="84"/>
      <c r="M272" s="84"/>
    </row>
    <row r="273" spans="1:13" x14ac:dyDescent="0.25">
      <c r="B273" s="104" t="s">
        <v>1774</v>
      </c>
      <c r="C273" s="84"/>
      <c r="D273" s="84"/>
      <c r="E273" s="84">
        <v>532111.5</v>
      </c>
      <c r="F273" s="84">
        <v>532111.5</v>
      </c>
      <c r="H273" s="84">
        <f t="shared" si="93"/>
        <v>0</v>
      </c>
      <c r="I273" s="84">
        <v>0</v>
      </c>
      <c r="J273" s="84">
        <v>0</v>
      </c>
      <c r="K273" s="84">
        <v>0</v>
      </c>
      <c r="L273" s="84">
        <v>0</v>
      </c>
      <c r="M273" s="84">
        <v>0</v>
      </c>
    </row>
    <row r="274" spans="1:13" x14ac:dyDescent="0.25">
      <c r="A274" s="83" t="s">
        <v>1773</v>
      </c>
      <c r="B274" s="83" t="s">
        <v>1786</v>
      </c>
      <c r="C274" s="84"/>
      <c r="D274" s="84">
        <v>147639</v>
      </c>
      <c r="E274" s="84">
        <v>0</v>
      </c>
      <c r="F274" s="84">
        <v>0</v>
      </c>
      <c r="G274" s="84">
        <v>0</v>
      </c>
      <c r="H274" s="84">
        <f t="shared" si="93"/>
        <v>0</v>
      </c>
      <c r="I274" s="84">
        <v>0</v>
      </c>
      <c r="J274" s="84">
        <v>0</v>
      </c>
      <c r="K274" s="84">
        <v>0</v>
      </c>
      <c r="L274" s="84">
        <v>0</v>
      </c>
      <c r="M274" s="84">
        <v>0</v>
      </c>
    </row>
    <row r="275" spans="1:13" x14ac:dyDescent="0.25">
      <c r="B275" s="104" t="s">
        <v>1784</v>
      </c>
      <c r="C275" s="84"/>
      <c r="D275" s="84"/>
      <c r="E275" s="84"/>
      <c r="F275" s="84"/>
      <c r="H275" s="84">
        <f t="shared" si="93"/>
        <v>0</v>
      </c>
      <c r="I275" s="84"/>
      <c r="J275" s="84"/>
      <c r="K275" s="84"/>
      <c r="L275" s="84"/>
      <c r="M275" s="84"/>
    </row>
    <row r="276" spans="1:13" x14ac:dyDescent="0.25">
      <c r="B276" s="104" t="s">
        <v>1785</v>
      </c>
      <c r="C276" s="84"/>
      <c r="D276" s="84"/>
      <c r="E276" s="84"/>
      <c r="F276" s="84"/>
      <c r="H276" s="84">
        <f t="shared" si="93"/>
        <v>0</v>
      </c>
      <c r="I276" s="84"/>
      <c r="J276" s="84"/>
      <c r="K276" s="84"/>
      <c r="L276" s="84"/>
      <c r="M276" s="84"/>
    </row>
    <row r="277" spans="1:13" ht="15.75" thickBot="1" x14ac:dyDescent="0.3">
      <c r="A277" s="85" t="s">
        <v>615</v>
      </c>
      <c r="B277" s="86" t="s">
        <v>0</v>
      </c>
      <c r="C277" s="87">
        <v>0</v>
      </c>
      <c r="D277" s="87">
        <v>1024002.65</v>
      </c>
      <c r="E277" s="87">
        <f>SUM(E271)</f>
        <v>532111.5</v>
      </c>
      <c r="F277" s="87">
        <f>SUM(F271)</f>
        <v>532111.5</v>
      </c>
      <c r="G277" s="87">
        <f>SUM(G271)</f>
        <v>561937.35</v>
      </c>
      <c r="H277" s="87">
        <f>SUM(H271)</f>
        <v>532111.5</v>
      </c>
      <c r="I277" s="87">
        <f>SUM(I271:I274)</f>
        <v>0</v>
      </c>
      <c r="J277" s="87">
        <f>SUM(J271:J274)</f>
        <v>0</v>
      </c>
      <c r="K277" s="87">
        <f>SUM(K271:K274)</f>
        <v>0</v>
      </c>
      <c r="L277" s="87">
        <f>SUM(L271:L274)</f>
        <v>0</v>
      </c>
      <c r="M277" s="87">
        <f>SUM(M271:M274)</f>
        <v>0</v>
      </c>
    </row>
    <row r="278" spans="1:13" ht="15.75" thickTop="1" x14ac:dyDescent="0.25">
      <c r="C278" s="84"/>
      <c r="D278" s="84"/>
      <c r="E278" s="84"/>
      <c r="F278" s="84"/>
      <c r="H278" s="84"/>
      <c r="I278" s="84"/>
      <c r="J278" s="84"/>
      <c r="K278" s="84"/>
      <c r="L278" s="84"/>
      <c r="M278" s="84"/>
    </row>
    <row r="279" spans="1:13" x14ac:dyDescent="0.25">
      <c r="A279" s="82" t="s">
        <v>620</v>
      </c>
      <c r="C279" s="84"/>
      <c r="D279" s="84"/>
      <c r="E279" s="84"/>
      <c r="F279" s="84"/>
      <c r="H279" s="84"/>
      <c r="I279" s="84"/>
      <c r="J279" s="84"/>
      <c r="K279" s="84"/>
      <c r="L279" s="84"/>
      <c r="M279" s="84"/>
    </row>
    <row r="280" spans="1:13" x14ac:dyDescent="0.25">
      <c r="A280" s="83" t="s">
        <v>1205</v>
      </c>
      <c r="B280" s="83" t="s">
        <v>638</v>
      </c>
      <c r="C280" s="84">
        <v>46934.79</v>
      </c>
      <c r="D280" s="84">
        <v>0</v>
      </c>
      <c r="E280" s="84"/>
      <c r="F280" s="84"/>
      <c r="H280" s="84">
        <f t="shared" si="93"/>
        <v>0</v>
      </c>
      <c r="I280" s="84"/>
      <c r="J280" s="84"/>
      <c r="K280" s="84"/>
      <c r="L280" s="84"/>
      <c r="M280" s="84"/>
    </row>
    <row r="281" spans="1:13" x14ac:dyDescent="0.25">
      <c r="A281" s="83" t="s">
        <v>1204</v>
      </c>
      <c r="B281" s="83" t="s">
        <v>1203</v>
      </c>
      <c r="C281" s="84">
        <v>30910</v>
      </c>
      <c r="D281" s="84">
        <v>0</v>
      </c>
      <c r="E281" s="84"/>
      <c r="F281" s="84"/>
      <c r="H281" s="84">
        <f t="shared" si="93"/>
        <v>0</v>
      </c>
      <c r="I281" s="84"/>
      <c r="J281" s="84"/>
      <c r="K281" s="84"/>
      <c r="L281" s="84"/>
      <c r="M281" s="84"/>
    </row>
    <row r="282" spans="1:13" x14ac:dyDescent="0.25">
      <c r="B282" s="83" t="s">
        <v>1202</v>
      </c>
      <c r="C282" s="84"/>
      <c r="D282" s="84"/>
      <c r="E282" s="84"/>
      <c r="F282" s="84"/>
      <c r="H282" s="84">
        <f t="shared" si="93"/>
        <v>0</v>
      </c>
      <c r="I282" s="84"/>
      <c r="J282" s="84"/>
      <c r="K282" s="84"/>
      <c r="L282" s="84"/>
      <c r="M282" s="84"/>
    </row>
    <row r="283" spans="1:13" x14ac:dyDescent="0.25">
      <c r="B283" s="83" t="s">
        <v>1201</v>
      </c>
      <c r="C283" s="84"/>
      <c r="D283" s="84"/>
      <c r="E283" s="84">
        <v>158000</v>
      </c>
      <c r="F283" s="84">
        <v>158000</v>
      </c>
      <c r="G283" s="84">
        <v>-3921.82</v>
      </c>
      <c r="H283" s="84">
        <f t="shared" si="93"/>
        <v>-5229.0933333333332</v>
      </c>
      <c r="I283" s="84">
        <v>1055556</v>
      </c>
      <c r="J283" s="84"/>
      <c r="K283" s="84"/>
      <c r="L283" s="84"/>
      <c r="M283" s="84"/>
    </row>
    <row r="284" spans="1:13" x14ac:dyDescent="0.25">
      <c r="B284" s="83" t="s">
        <v>1147</v>
      </c>
      <c r="C284" s="84"/>
      <c r="D284" s="84"/>
      <c r="E284" s="84">
        <v>316666</v>
      </c>
      <c r="F284" s="84">
        <v>0</v>
      </c>
      <c r="H284" s="84">
        <f t="shared" si="93"/>
        <v>0</v>
      </c>
      <c r="I284" s="84"/>
      <c r="J284" s="84"/>
      <c r="K284" s="84"/>
      <c r="L284" s="84"/>
      <c r="M284" s="84"/>
    </row>
    <row r="285" spans="1:13" x14ac:dyDescent="0.25">
      <c r="B285" s="83" t="s">
        <v>1144</v>
      </c>
      <c r="C285" s="84"/>
      <c r="D285" s="84"/>
      <c r="E285" s="84"/>
      <c r="F285" s="84"/>
      <c r="H285" s="84">
        <f t="shared" si="93"/>
        <v>0</v>
      </c>
      <c r="I285" s="84">
        <v>348333</v>
      </c>
      <c r="J285" s="84"/>
      <c r="K285" s="84"/>
      <c r="L285" s="84"/>
      <c r="M285" s="84"/>
    </row>
    <row r="286" spans="1:13" x14ac:dyDescent="0.25">
      <c r="B286" s="83" t="s">
        <v>1143</v>
      </c>
      <c r="C286" s="84"/>
      <c r="D286" s="84"/>
      <c r="E286" s="84"/>
      <c r="F286" s="84"/>
      <c r="H286" s="84">
        <f t="shared" si="93"/>
        <v>0</v>
      </c>
      <c r="I286" s="84"/>
      <c r="J286" s="84">
        <v>166250</v>
      </c>
      <c r="K286" s="84">
        <v>738889</v>
      </c>
      <c r="L286" s="84"/>
      <c r="M286" s="84"/>
    </row>
    <row r="287" spans="1:13" x14ac:dyDescent="0.25">
      <c r="B287" s="83" t="s">
        <v>1200</v>
      </c>
      <c r="C287" s="84"/>
      <c r="D287" s="84"/>
      <c r="E287" s="84"/>
      <c r="F287" s="84"/>
      <c r="H287" s="84">
        <f t="shared" si="93"/>
        <v>0</v>
      </c>
      <c r="I287" s="84"/>
      <c r="J287" s="84"/>
      <c r="K287" s="84"/>
      <c r="L287" s="84">
        <v>158332</v>
      </c>
      <c r="M287" s="84">
        <v>158332</v>
      </c>
    </row>
    <row r="288" spans="1:13" ht="15.75" thickBot="1" x14ac:dyDescent="0.3">
      <c r="A288" s="85" t="s">
        <v>641</v>
      </c>
      <c r="B288" s="86" t="s">
        <v>0</v>
      </c>
      <c r="C288" s="87">
        <v>77844.790000000008</v>
      </c>
      <c r="D288" s="87">
        <v>0</v>
      </c>
      <c r="E288" s="87">
        <f t="shared" ref="E288:L288" si="95">SUM(E280:E287)</f>
        <v>474666</v>
      </c>
      <c r="F288" s="87">
        <f t="shared" ref="F288" si="96">SUM(F280:F287)</f>
        <v>158000</v>
      </c>
      <c r="G288" s="87">
        <f>SUM(G280:G287)</f>
        <v>-3921.82</v>
      </c>
      <c r="H288" s="87">
        <f>SUM(H280:H287)</f>
        <v>-5229.0933333333332</v>
      </c>
      <c r="I288" s="87">
        <f t="shared" si="95"/>
        <v>1403889</v>
      </c>
      <c r="J288" s="87">
        <f t="shared" si="95"/>
        <v>166250</v>
      </c>
      <c r="K288" s="87">
        <f t="shared" si="95"/>
        <v>738889</v>
      </c>
      <c r="L288" s="87">
        <f t="shared" si="95"/>
        <v>158332</v>
      </c>
      <c r="M288" s="87">
        <f t="shared" ref="M288" si="97">SUM(M280:M287)</f>
        <v>158332</v>
      </c>
    </row>
    <row r="289" spans="1:13" ht="15.75" thickTop="1" x14ac:dyDescent="0.25">
      <c r="C289" s="84"/>
      <c r="D289" s="84"/>
      <c r="E289" s="84"/>
      <c r="F289" s="84"/>
      <c r="H289" s="84"/>
      <c r="I289" s="84"/>
      <c r="J289" s="84"/>
      <c r="K289" s="84"/>
      <c r="L289" s="84"/>
      <c r="M289" s="84"/>
    </row>
    <row r="290" spans="1:13" x14ac:dyDescent="0.25">
      <c r="A290" s="82" t="s">
        <v>1199</v>
      </c>
      <c r="C290" s="84"/>
      <c r="D290" s="84"/>
      <c r="E290" s="84"/>
      <c r="F290" s="84"/>
      <c r="H290" s="84"/>
      <c r="I290" s="84"/>
      <c r="J290" s="84"/>
      <c r="K290" s="84"/>
      <c r="L290" s="84"/>
      <c r="M290" s="84"/>
    </row>
    <row r="291" spans="1:13" x14ac:dyDescent="0.25">
      <c r="A291" s="83" t="s">
        <v>1198</v>
      </c>
      <c r="B291" s="83" t="s">
        <v>1197</v>
      </c>
      <c r="C291" s="84">
        <v>0</v>
      </c>
      <c r="D291" s="84">
        <v>0</v>
      </c>
      <c r="E291" s="84">
        <v>0</v>
      </c>
      <c r="F291" s="84">
        <v>0</v>
      </c>
      <c r="G291" s="84">
        <v>0</v>
      </c>
      <c r="H291" s="84">
        <f t="shared" si="93"/>
        <v>0</v>
      </c>
      <c r="I291" s="84">
        <v>0</v>
      </c>
      <c r="J291" s="84">
        <v>0</v>
      </c>
      <c r="K291" s="84">
        <v>0</v>
      </c>
      <c r="L291" s="84">
        <v>0</v>
      </c>
      <c r="M291" s="84">
        <v>0</v>
      </c>
    </row>
    <row r="292" spans="1:13" x14ac:dyDescent="0.25">
      <c r="A292" s="83" t="s">
        <v>1196</v>
      </c>
      <c r="B292" s="83" t="s">
        <v>1195</v>
      </c>
      <c r="C292" s="84">
        <v>85000</v>
      </c>
      <c r="D292" s="84">
        <v>0</v>
      </c>
      <c r="E292" s="84">
        <v>0</v>
      </c>
      <c r="F292" s="84">
        <v>0</v>
      </c>
      <c r="G292" s="84">
        <v>0</v>
      </c>
      <c r="H292" s="84">
        <f t="shared" si="93"/>
        <v>0</v>
      </c>
      <c r="I292" s="84">
        <v>0</v>
      </c>
      <c r="J292" s="84">
        <v>0</v>
      </c>
      <c r="K292" s="84">
        <v>0</v>
      </c>
      <c r="L292" s="84">
        <v>0</v>
      </c>
      <c r="M292" s="84">
        <v>0</v>
      </c>
    </row>
    <row r="293" spans="1:13" ht="15.75" thickBot="1" x14ac:dyDescent="0.3">
      <c r="A293" s="85" t="s">
        <v>1194</v>
      </c>
      <c r="B293" s="86" t="s">
        <v>0</v>
      </c>
      <c r="C293" s="87">
        <v>85000</v>
      </c>
      <c r="D293" s="87">
        <v>0</v>
      </c>
      <c r="E293" s="87">
        <f t="shared" ref="E293:L293" si="98">SUM(E291:E292)</f>
        <v>0</v>
      </c>
      <c r="F293" s="87">
        <f t="shared" ref="F293" si="99">SUM(F291:F292)</f>
        <v>0</v>
      </c>
      <c r="G293" s="87">
        <f t="shared" ref="G293:H293" si="100">SUM(G291:G292)</f>
        <v>0</v>
      </c>
      <c r="H293" s="87">
        <f t="shared" si="100"/>
        <v>0</v>
      </c>
      <c r="I293" s="87">
        <f t="shared" si="98"/>
        <v>0</v>
      </c>
      <c r="J293" s="87">
        <f t="shared" si="98"/>
        <v>0</v>
      </c>
      <c r="K293" s="87">
        <f t="shared" si="98"/>
        <v>0</v>
      </c>
      <c r="L293" s="87">
        <f t="shared" si="98"/>
        <v>0</v>
      </c>
      <c r="M293" s="87">
        <f t="shared" ref="M293" si="101">SUM(M291:M292)</f>
        <v>0</v>
      </c>
    </row>
    <row r="294" spans="1:13" ht="15.75" thickTop="1" x14ac:dyDescent="0.25">
      <c r="C294" s="84"/>
      <c r="D294" s="84"/>
      <c r="E294" s="84"/>
      <c r="F294" s="84"/>
      <c r="H294" s="84"/>
      <c r="I294" s="84"/>
      <c r="J294" s="84"/>
      <c r="K294" s="84"/>
      <c r="L294" s="84"/>
      <c r="M294" s="84"/>
    </row>
    <row r="295" spans="1:13" x14ac:dyDescent="0.25">
      <c r="A295" s="82" t="s">
        <v>1193</v>
      </c>
      <c r="C295" s="84"/>
      <c r="D295" s="84"/>
      <c r="E295" s="84"/>
      <c r="F295" s="84"/>
      <c r="H295" s="84"/>
      <c r="I295" s="84"/>
      <c r="J295" s="84"/>
      <c r="K295" s="84"/>
      <c r="L295" s="84"/>
      <c r="M295" s="84"/>
    </row>
    <row r="296" spans="1:13" x14ac:dyDescent="0.25">
      <c r="A296" s="83" t="s">
        <v>1192</v>
      </c>
      <c r="B296" s="83" t="s">
        <v>740</v>
      </c>
      <c r="C296" s="84">
        <v>0</v>
      </c>
      <c r="D296" s="84">
        <v>0</v>
      </c>
      <c r="E296" s="84">
        <v>0</v>
      </c>
      <c r="F296" s="84">
        <v>0</v>
      </c>
      <c r="G296" s="84">
        <v>0</v>
      </c>
      <c r="H296" s="84">
        <f t="shared" si="93"/>
        <v>0</v>
      </c>
      <c r="I296" s="84">
        <v>0</v>
      </c>
      <c r="J296" s="84">
        <v>0</v>
      </c>
      <c r="K296" s="84">
        <v>0</v>
      </c>
      <c r="L296" s="84">
        <v>0</v>
      </c>
      <c r="M296" s="84">
        <v>0</v>
      </c>
    </row>
    <row r="297" spans="1:13" ht="15.75" thickBot="1" x14ac:dyDescent="0.3">
      <c r="A297" s="85" t="s">
        <v>1191</v>
      </c>
      <c r="B297" s="86" t="s">
        <v>0</v>
      </c>
      <c r="C297" s="87">
        <v>0</v>
      </c>
      <c r="D297" s="87">
        <v>0</v>
      </c>
      <c r="E297" s="87">
        <f t="shared" ref="E297:L297" si="102">E296</f>
        <v>0</v>
      </c>
      <c r="F297" s="87">
        <f t="shared" ref="F297" si="103">F296</f>
        <v>0</v>
      </c>
      <c r="G297" s="87">
        <f>G296</f>
        <v>0</v>
      </c>
      <c r="H297" s="87">
        <f>H296</f>
        <v>0</v>
      </c>
      <c r="I297" s="87">
        <f t="shared" si="102"/>
        <v>0</v>
      </c>
      <c r="J297" s="87">
        <f t="shared" si="102"/>
        <v>0</v>
      </c>
      <c r="K297" s="87">
        <f t="shared" si="102"/>
        <v>0</v>
      </c>
      <c r="L297" s="87">
        <f t="shared" si="102"/>
        <v>0</v>
      </c>
      <c r="M297" s="87">
        <f t="shared" ref="M297" si="104">M296</f>
        <v>0</v>
      </c>
    </row>
    <row r="298" spans="1:13" ht="15.75" thickTop="1" x14ac:dyDescent="0.25">
      <c r="C298" s="84"/>
      <c r="D298" s="84"/>
      <c r="E298" s="84"/>
      <c r="F298" s="84"/>
      <c r="H298" s="84"/>
      <c r="I298" s="84"/>
      <c r="J298" s="84"/>
      <c r="K298" s="84"/>
      <c r="L298" s="84"/>
      <c r="M298" s="84"/>
    </row>
    <row r="299" spans="1:13" x14ac:dyDescent="0.25">
      <c r="A299" s="82" t="s">
        <v>236</v>
      </c>
      <c r="C299" s="84"/>
      <c r="D299" s="84"/>
      <c r="E299" s="84"/>
      <c r="F299" s="84"/>
      <c r="H299" s="84"/>
      <c r="I299" s="84"/>
      <c r="J299" s="84"/>
      <c r="K299" s="84"/>
      <c r="L299" s="84"/>
      <c r="M299" s="84"/>
    </row>
    <row r="300" spans="1:13" x14ac:dyDescent="0.25">
      <c r="A300" s="83" t="s">
        <v>1190</v>
      </c>
      <c r="B300" s="83" t="s">
        <v>1189</v>
      </c>
      <c r="C300" s="84">
        <v>60000</v>
      </c>
      <c r="D300" s="84">
        <v>150000</v>
      </c>
      <c r="E300" s="84">
        <v>150000</v>
      </c>
      <c r="F300" s="84">
        <v>150000</v>
      </c>
      <c r="G300" s="84">
        <v>150000</v>
      </c>
      <c r="H300" s="84">
        <v>150000</v>
      </c>
      <c r="I300" s="84">
        <v>120000</v>
      </c>
      <c r="J300" s="84">
        <v>40000</v>
      </c>
      <c r="K300" s="84">
        <v>85000</v>
      </c>
      <c r="L300" s="84">
        <v>55000</v>
      </c>
      <c r="M300" s="84">
        <v>55000</v>
      </c>
    </row>
    <row r="301" spans="1:13" x14ac:dyDescent="0.25">
      <c r="A301" s="83" t="s">
        <v>1188</v>
      </c>
      <c r="B301" s="83" t="s">
        <v>1187</v>
      </c>
      <c r="C301" s="84">
        <v>0</v>
      </c>
      <c r="D301" s="84">
        <v>0</v>
      </c>
      <c r="E301" s="84">
        <v>0</v>
      </c>
      <c r="F301" s="84">
        <v>0</v>
      </c>
      <c r="G301" s="84">
        <v>0</v>
      </c>
      <c r="H301" s="84">
        <f t="shared" si="93"/>
        <v>0</v>
      </c>
      <c r="I301" s="84">
        <v>0</v>
      </c>
      <c r="J301" s="84">
        <v>0</v>
      </c>
      <c r="K301" s="84">
        <v>0</v>
      </c>
      <c r="L301" s="84">
        <v>0</v>
      </c>
      <c r="M301" s="84">
        <v>0</v>
      </c>
    </row>
    <row r="302" spans="1:13" x14ac:dyDescent="0.25">
      <c r="A302" s="83" t="s">
        <v>1186</v>
      </c>
      <c r="B302" s="83" t="s">
        <v>1185</v>
      </c>
      <c r="C302" s="84">
        <v>0</v>
      </c>
      <c r="D302" s="84">
        <v>0</v>
      </c>
      <c r="E302" s="84">
        <v>0</v>
      </c>
      <c r="F302" s="84">
        <v>0</v>
      </c>
      <c r="G302" s="84">
        <v>0</v>
      </c>
      <c r="H302" s="84">
        <f t="shared" si="93"/>
        <v>0</v>
      </c>
      <c r="I302" s="84">
        <v>0</v>
      </c>
      <c r="J302" s="84">
        <v>0</v>
      </c>
      <c r="K302" s="84">
        <v>0</v>
      </c>
      <c r="L302" s="84">
        <v>0</v>
      </c>
      <c r="M302" s="84">
        <v>0</v>
      </c>
    </row>
    <row r="303" spans="1:13" ht="15.75" thickBot="1" x14ac:dyDescent="0.3">
      <c r="A303" s="85" t="s">
        <v>245</v>
      </c>
      <c r="B303" s="86" t="s">
        <v>0</v>
      </c>
      <c r="C303" s="87">
        <v>60000</v>
      </c>
      <c r="D303" s="87">
        <v>150000</v>
      </c>
      <c r="E303" s="87">
        <f t="shared" ref="E303:L303" si="105">SUM(E300:E302)</f>
        <v>150000</v>
      </c>
      <c r="F303" s="87">
        <f t="shared" ref="F303" si="106">SUM(F300:F302)</f>
        <v>150000</v>
      </c>
      <c r="G303" s="87">
        <f>SUM(G300:G302)</f>
        <v>150000</v>
      </c>
      <c r="H303" s="87">
        <f>SUM(H300:H302)</f>
        <v>150000</v>
      </c>
      <c r="I303" s="87">
        <f t="shared" si="105"/>
        <v>120000</v>
      </c>
      <c r="J303" s="87">
        <f t="shared" si="105"/>
        <v>40000</v>
      </c>
      <c r="K303" s="87">
        <f t="shared" si="105"/>
        <v>85000</v>
      </c>
      <c r="L303" s="87">
        <f t="shared" si="105"/>
        <v>55000</v>
      </c>
      <c r="M303" s="87">
        <f t="shared" ref="M303" si="107">SUM(M300:M302)</f>
        <v>55000</v>
      </c>
    </row>
    <row r="304" spans="1:13" ht="15.75" thickTop="1" x14ac:dyDescent="0.25">
      <c r="C304" s="84"/>
      <c r="D304" s="84"/>
      <c r="E304" s="84"/>
      <c r="F304" s="84"/>
      <c r="H304" s="84"/>
      <c r="I304" s="84"/>
      <c r="J304" s="84"/>
      <c r="K304" s="84"/>
      <c r="L304" s="84"/>
      <c r="M304" s="84"/>
    </row>
    <row r="305" spans="1:13" x14ac:dyDescent="0.25">
      <c r="A305" s="82" t="s">
        <v>1079</v>
      </c>
      <c r="C305" s="84"/>
      <c r="D305" s="84"/>
      <c r="E305" s="84"/>
      <c r="F305" s="84"/>
      <c r="H305" s="84"/>
      <c r="I305" s="84"/>
      <c r="J305" s="84"/>
      <c r="K305" s="84"/>
      <c r="L305" s="84"/>
      <c r="M305" s="84"/>
    </row>
    <row r="306" spans="1:13" x14ac:dyDescent="0.25">
      <c r="A306" s="83" t="s">
        <v>1184</v>
      </c>
      <c r="B306" s="83" t="s">
        <v>1183</v>
      </c>
      <c r="C306" s="84">
        <v>0</v>
      </c>
      <c r="D306" s="84">
        <v>0</v>
      </c>
      <c r="E306" s="84">
        <v>0</v>
      </c>
      <c r="F306" s="84">
        <v>0</v>
      </c>
      <c r="G306" s="84">
        <v>0</v>
      </c>
      <c r="H306" s="84">
        <f t="shared" si="93"/>
        <v>0</v>
      </c>
      <c r="I306" s="84">
        <v>0</v>
      </c>
      <c r="J306" s="84">
        <v>0</v>
      </c>
      <c r="K306" s="84">
        <v>0</v>
      </c>
      <c r="L306" s="84">
        <v>0</v>
      </c>
      <c r="M306" s="84">
        <v>0</v>
      </c>
    </row>
    <row r="307" spans="1:13" ht="15.75" thickBot="1" x14ac:dyDescent="0.3">
      <c r="A307" s="85" t="s">
        <v>1074</v>
      </c>
      <c r="B307" s="86" t="s">
        <v>0</v>
      </c>
      <c r="C307" s="87">
        <v>0</v>
      </c>
      <c r="D307" s="87">
        <v>0</v>
      </c>
      <c r="E307" s="87">
        <f t="shared" ref="E307:L307" si="108">E306</f>
        <v>0</v>
      </c>
      <c r="F307" s="87">
        <f t="shared" ref="F307" si="109">F306</f>
        <v>0</v>
      </c>
      <c r="G307" s="87">
        <f>G306</f>
        <v>0</v>
      </c>
      <c r="H307" s="87">
        <f>H306</f>
        <v>0</v>
      </c>
      <c r="I307" s="87">
        <f t="shared" si="108"/>
        <v>0</v>
      </c>
      <c r="J307" s="87">
        <f t="shared" si="108"/>
        <v>0</v>
      </c>
      <c r="K307" s="87">
        <f t="shared" si="108"/>
        <v>0</v>
      </c>
      <c r="L307" s="87">
        <f t="shared" si="108"/>
        <v>0</v>
      </c>
      <c r="M307" s="87">
        <f t="shared" ref="M307" si="110">M306</f>
        <v>0</v>
      </c>
    </row>
    <row r="308" spans="1:13" ht="15.75" thickTop="1" x14ac:dyDescent="0.25">
      <c r="C308" s="84"/>
      <c r="D308" s="84"/>
      <c r="E308" s="84"/>
      <c r="F308" s="84"/>
      <c r="H308" s="84"/>
      <c r="I308" s="84"/>
      <c r="J308" s="84"/>
      <c r="K308" s="84"/>
      <c r="L308" s="84"/>
      <c r="M308" s="84"/>
    </row>
    <row r="309" spans="1:13" x14ac:dyDescent="0.25">
      <c r="A309" s="82" t="s">
        <v>1182</v>
      </c>
      <c r="C309" s="84"/>
      <c r="D309" s="84"/>
      <c r="E309" s="84"/>
      <c r="F309" s="84"/>
      <c r="H309" s="84"/>
      <c r="I309" s="84"/>
      <c r="J309" s="84"/>
      <c r="K309" s="84"/>
      <c r="L309" s="84"/>
      <c r="M309" s="84"/>
    </row>
    <row r="310" spans="1:13" x14ac:dyDescent="0.25">
      <c r="A310" s="83" t="s">
        <v>1181</v>
      </c>
      <c r="B310" s="83" t="s">
        <v>1180</v>
      </c>
      <c r="C310" s="84">
        <v>0</v>
      </c>
      <c r="D310" s="84">
        <v>0</v>
      </c>
      <c r="E310" s="84">
        <v>0</v>
      </c>
      <c r="F310" s="84">
        <v>0</v>
      </c>
      <c r="G310" s="84">
        <v>4343.22</v>
      </c>
      <c r="H310" s="84">
        <f t="shared" si="93"/>
        <v>5790.9600000000009</v>
      </c>
      <c r="I310" s="84">
        <v>0</v>
      </c>
      <c r="J310" s="84">
        <v>0</v>
      </c>
      <c r="K310" s="84">
        <v>0</v>
      </c>
      <c r="L310" s="84">
        <v>0</v>
      </c>
      <c r="M310" s="84">
        <v>0</v>
      </c>
    </row>
    <row r="311" spans="1:13" ht="15.75" thickBot="1" x14ac:dyDescent="0.3">
      <c r="A311" s="85" t="s">
        <v>1179</v>
      </c>
      <c r="B311" s="86" t="s">
        <v>0</v>
      </c>
      <c r="C311" s="87">
        <v>0</v>
      </c>
      <c r="D311" s="87">
        <v>0</v>
      </c>
      <c r="E311" s="87">
        <f t="shared" ref="E311:L311" si="111">E310</f>
        <v>0</v>
      </c>
      <c r="F311" s="87">
        <f t="shared" ref="F311" si="112">F310</f>
        <v>0</v>
      </c>
      <c r="G311" s="87">
        <f>G310</f>
        <v>4343.22</v>
      </c>
      <c r="H311" s="87">
        <f>H310</f>
        <v>5790.9600000000009</v>
      </c>
      <c r="I311" s="87">
        <f t="shared" si="111"/>
        <v>0</v>
      </c>
      <c r="J311" s="87">
        <f t="shared" si="111"/>
        <v>0</v>
      </c>
      <c r="K311" s="87">
        <f t="shared" si="111"/>
        <v>0</v>
      </c>
      <c r="L311" s="87">
        <f t="shared" si="111"/>
        <v>0</v>
      </c>
      <c r="M311" s="87">
        <f t="shared" ref="M311" si="113">M310</f>
        <v>0</v>
      </c>
    </row>
    <row r="312" spans="1:13" ht="15.75" thickTop="1" x14ac:dyDescent="0.25">
      <c r="C312" s="84"/>
      <c r="D312" s="84"/>
      <c r="E312" s="84"/>
      <c r="F312" s="84"/>
      <c r="H312" s="84"/>
      <c r="I312" s="84"/>
      <c r="J312" s="84"/>
      <c r="K312" s="84"/>
      <c r="L312" s="84"/>
      <c r="M312" s="84"/>
    </row>
    <row r="313" spans="1:13" x14ac:dyDescent="0.25">
      <c r="A313" s="82" t="s">
        <v>754</v>
      </c>
      <c r="C313" s="84"/>
      <c r="D313" s="84"/>
      <c r="E313" s="84"/>
      <c r="F313" s="84"/>
      <c r="H313" s="84"/>
      <c r="I313" s="84"/>
      <c r="J313" s="84"/>
      <c r="K313" s="84"/>
      <c r="L313" s="84"/>
      <c r="M313" s="84"/>
    </row>
    <row r="314" spans="1:13" x14ac:dyDescent="0.25">
      <c r="A314" s="83" t="s">
        <v>1178</v>
      </c>
      <c r="B314" s="83" t="s">
        <v>1177</v>
      </c>
      <c r="C314" s="84">
        <v>0</v>
      </c>
      <c r="D314" s="84">
        <v>0</v>
      </c>
      <c r="E314" s="84">
        <v>0</v>
      </c>
      <c r="F314" s="84">
        <v>0</v>
      </c>
      <c r="G314" s="84">
        <v>0</v>
      </c>
      <c r="H314" s="84"/>
      <c r="I314" s="84">
        <v>0</v>
      </c>
      <c r="J314" s="84">
        <v>0</v>
      </c>
      <c r="K314" s="84">
        <v>0</v>
      </c>
      <c r="L314" s="84">
        <v>0</v>
      </c>
      <c r="M314" s="84">
        <v>0</v>
      </c>
    </row>
    <row r="315" spans="1:13" ht="15.75" thickBot="1" x14ac:dyDescent="0.3">
      <c r="A315" s="85" t="s">
        <v>764</v>
      </c>
      <c r="B315" s="86" t="s">
        <v>0</v>
      </c>
      <c r="C315" s="87">
        <v>0</v>
      </c>
      <c r="D315" s="87">
        <v>0</v>
      </c>
      <c r="E315" s="87">
        <f t="shared" ref="E315:L315" si="114">E314</f>
        <v>0</v>
      </c>
      <c r="F315" s="87">
        <f t="shared" ref="F315" si="115">F314</f>
        <v>0</v>
      </c>
      <c r="G315" s="87">
        <f>G314</f>
        <v>0</v>
      </c>
      <c r="H315" s="87">
        <f>H314</f>
        <v>0</v>
      </c>
      <c r="I315" s="87">
        <f t="shared" si="114"/>
        <v>0</v>
      </c>
      <c r="J315" s="87">
        <f t="shared" si="114"/>
        <v>0</v>
      </c>
      <c r="K315" s="87">
        <f t="shared" si="114"/>
        <v>0</v>
      </c>
      <c r="L315" s="87">
        <f t="shared" si="114"/>
        <v>0</v>
      </c>
      <c r="M315" s="87">
        <f t="shared" ref="M315" si="116">M314</f>
        <v>0</v>
      </c>
    </row>
    <row r="316" spans="1:13" ht="15.75" thickTop="1" x14ac:dyDescent="0.25">
      <c r="C316" s="84"/>
      <c r="D316" s="84"/>
      <c r="E316" s="84"/>
      <c r="F316" s="84"/>
      <c r="H316" s="84"/>
      <c r="I316" s="84"/>
      <c r="J316" s="84"/>
      <c r="K316" s="84"/>
      <c r="L316" s="84"/>
      <c r="M316" s="84"/>
    </row>
    <row r="317" spans="1:13" ht="15.75" thickBot="1" x14ac:dyDescent="0.3">
      <c r="A317" s="91" t="s">
        <v>1176</v>
      </c>
      <c r="B317" s="91"/>
      <c r="C317" s="92">
        <v>222924.21000000002</v>
      </c>
      <c r="D317" s="92">
        <v>1174180.44</v>
      </c>
      <c r="E317" s="92">
        <f t="shared" ref="E317:L317" si="117">SUM(E268+E277+E288+E293+E297+E303+E307+E311+E315)</f>
        <v>1156777.5</v>
      </c>
      <c r="F317" s="92">
        <f t="shared" ref="F317" si="118">SUM(F268+F277+F288+F293+F297+F303+F307+F311+F315)</f>
        <v>840111.5</v>
      </c>
      <c r="G317" s="92">
        <f>SUM(G268+G277+G288+G293+G297+G303+G307+G311+G315)</f>
        <v>712443.56</v>
      </c>
      <c r="H317" s="92">
        <f t="shared" ref="H317:I317" si="119">SUM(H268+H277+H288+H293+H297+H303+H307+H311+H315)</f>
        <v>682786.44666666654</v>
      </c>
      <c r="I317" s="92">
        <f t="shared" si="119"/>
        <v>1523889</v>
      </c>
      <c r="J317" s="92">
        <f t="shared" si="117"/>
        <v>206250</v>
      </c>
      <c r="K317" s="92">
        <f t="shared" si="117"/>
        <v>823889</v>
      </c>
      <c r="L317" s="92">
        <f t="shared" si="117"/>
        <v>213332</v>
      </c>
      <c r="M317" s="92">
        <f t="shared" ref="M317" si="120">SUM(M268+M277+M288+M293+M297+M303+M307+M311+M315)</f>
        <v>213332</v>
      </c>
    </row>
    <row r="318" spans="1:13" x14ac:dyDescent="0.25">
      <c r="C318" s="84"/>
      <c r="D318" s="84"/>
      <c r="E318" s="84"/>
      <c r="F318" s="84"/>
      <c r="H318" s="84"/>
      <c r="I318" s="84"/>
      <c r="J318" s="84"/>
      <c r="K318" s="84"/>
      <c r="L318" s="84"/>
      <c r="M318" s="84"/>
    </row>
    <row r="319" spans="1:13" x14ac:dyDescent="0.25">
      <c r="A319" s="93"/>
      <c r="B319" s="93"/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</row>
    <row r="320" spans="1:13" x14ac:dyDescent="0.25">
      <c r="C320" s="84"/>
      <c r="D320" s="84"/>
      <c r="E320" s="84"/>
      <c r="F320" s="84"/>
      <c r="H320" s="84"/>
      <c r="I320" s="84"/>
      <c r="J320" s="84"/>
      <c r="K320" s="84"/>
      <c r="L320" s="84"/>
      <c r="M320" s="84"/>
    </row>
    <row r="321" spans="1:13" x14ac:dyDescent="0.25">
      <c r="A321" s="82" t="s">
        <v>1175</v>
      </c>
      <c r="C321" s="84"/>
      <c r="D321" s="84"/>
      <c r="E321" s="84"/>
      <c r="F321" s="84"/>
      <c r="H321" s="84"/>
      <c r="I321" s="84"/>
      <c r="J321" s="84"/>
      <c r="K321" s="84"/>
      <c r="L321" s="84"/>
      <c r="M321" s="84"/>
    </row>
    <row r="322" spans="1:13" x14ac:dyDescent="0.25">
      <c r="A322" s="82" t="s">
        <v>194</v>
      </c>
      <c r="C322" s="84"/>
      <c r="D322" s="84"/>
      <c r="E322" s="84"/>
      <c r="F322" s="84"/>
      <c r="H322" s="84"/>
      <c r="I322" s="84"/>
      <c r="J322" s="84"/>
      <c r="K322" s="84"/>
      <c r="L322" s="84"/>
      <c r="M322" s="84"/>
    </row>
    <row r="323" spans="1:13" x14ac:dyDescent="0.25">
      <c r="A323" s="83" t="s">
        <v>1174</v>
      </c>
      <c r="B323" s="83" t="s">
        <v>14</v>
      </c>
      <c r="C323" s="84">
        <v>0</v>
      </c>
      <c r="D323" s="84">
        <v>0</v>
      </c>
      <c r="E323" s="84">
        <v>0</v>
      </c>
      <c r="F323" s="84">
        <v>0</v>
      </c>
      <c r="G323" s="84">
        <v>0</v>
      </c>
      <c r="H323" s="84">
        <f t="shared" si="93"/>
        <v>0</v>
      </c>
      <c r="I323" s="84">
        <v>0</v>
      </c>
      <c r="J323" s="84">
        <v>0</v>
      </c>
      <c r="K323" s="84">
        <v>0</v>
      </c>
      <c r="L323" s="84">
        <v>0</v>
      </c>
      <c r="M323" s="84">
        <v>0</v>
      </c>
    </row>
    <row r="324" spans="1:13" x14ac:dyDescent="0.25">
      <c r="A324" s="83" t="s">
        <v>1173</v>
      </c>
      <c r="B324" s="83" t="s">
        <v>75</v>
      </c>
      <c r="C324" s="84">
        <v>48</v>
      </c>
      <c r="D324" s="84">
        <v>48</v>
      </c>
      <c r="E324" s="84">
        <v>50</v>
      </c>
      <c r="F324" s="84">
        <v>50</v>
      </c>
      <c r="G324" s="84">
        <v>60</v>
      </c>
      <c r="H324" s="84">
        <f t="shared" si="93"/>
        <v>80</v>
      </c>
      <c r="I324" s="84">
        <v>50</v>
      </c>
      <c r="J324" s="84">
        <v>50</v>
      </c>
      <c r="K324" s="84">
        <v>50</v>
      </c>
      <c r="L324" s="84">
        <v>50</v>
      </c>
      <c r="M324" s="84">
        <v>50</v>
      </c>
    </row>
    <row r="325" spans="1:13" x14ac:dyDescent="0.25">
      <c r="A325" s="83" t="s">
        <v>1172</v>
      </c>
      <c r="B325" s="83" t="s">
        <v>1171</v>
      </c>
      <c r="C325" s="84">
        <v>0</v>
      </c>
      <c r="D325" s="84">
        <v>0</v>
      </c>
      <c r="E325" s="84">
        <v>0</v>
      </c>
      <c r="F325" s="84">
        <v>0</v>
      </c>
      <c r="G325" s="84">
        <v>0</v>
      </c>
      <c r="H325" s="84">
        <f t="shared" ref="H325:H355" si="121">(G325/9)*12</f>
        <v>0</v>
      </c>
      <c r="I325" s="84">
        <v>0</v>
      </c>
      <c r="J325" s="84">
        <v>0</v>
      </c>
      <c r="K325" s="84">
        <v>0</v>
      </c>
      <c r="L325" s="84">
        <v>0</v>
      </c>
      <c r="M325" s="84">
        <v>0</v>
      </c>
    </row>
    <row r="326" spans="1:13" x14ac:dyDescent="0.25">
      <c r="A326" s="83" t="s">
        <v>1170</v>
      </c>
      <c r="B326" s="83" t="s">
        <v>32</v>
      </c>
      <c r="C326" s="84">
        <v>0</v>
      </c>
      <c r="D326" s="84">
        <v>0</v>
      </c>
      <c r="E326" s="84">
        <v>0</v>
      </c>
      <c r="F326" s="84">
        <v>0</v>
      </c>
      <c r="G326" s="84">
        <v>0</v>
      </c>
      <c r="H326" s="84">
        <f t="shared" si="121"/>
        <v>0</v>
      </c>
      <c r="I326" s="84">
        <v>0</v>
      </c>
      <c r="J326" s="84">
        <v>0</v>
      </c>
      <c r="K326" s="84">
        <v>0</v>
      </c>
      <c r="L326" s="84">
        <v>0</v>
      </c>
      <c r="M326" s="84">
        <v>0</v>
      </c>
    </row>
    <row r="327" spans="1:13" x14ac:dyDescent="0.25">
      <c r="A327" s="83" t="s">
        <v>1169</v>
      </c>
      <c r="B327" s="83" t="s">
        <v>1168</v>
      </c>
      <c r="C327" s="84">
        <v>0</v>
      </c>
      <c r="D327" s="84">
        <v>0</v>
      </c>
      <c r="E327" s="84">
        <v>0</v>
      </c>
      <c r="F327" s="84">
        <v>0</v>
      </c>
      <c r="G327" s="84">
        <v>0</v>
      </c>
      <c r="H327" s="84">
        <f t="shared" si="121"/>
        <v>0</v>
      </c>
      <c r="I327" s="84">
        <v>0</v>
      </c>
      <c r="J327" s="84">
        <v>0</v>
      </c>
      <c r="K327" s="84">
        <v>0</v>
      </c>
      <c r="L327" s="84">
        <v>0</v>
      </c>
      <c r="M327" s="84">
        <v>0</v>
      </c>
    </row>
    <row r="328" spans="1:13" x14ac:dyDescent="0.25">
      <c r="A328" s="83" t="s">
        <v>1167</v>
      </c>
      <c r="B328" s="83" t="s">
        <v>1166</v>
      </c>
      <c r="C328" s="84">
        <v>0</v>
      </c>
      <c r="D328" s="84">
        <v>0</v>
      </c>
      <c r="E328" s="84">
        <v>0</v>
      </c>
      <c r="F328" s="84">
        <v>0</v>
      </c>
      <c r="G328" s="84">
        <v>0</v>
      </c>
      <c r="H328" s="84">
        <f t="shared" si="121"/>
        <v>0</v>
      </c>
      <c r="I328" s="84">
        <v>0</v>
      </c>
      <c r="J328" s="84">
        <v>0</v>
      </c>
      <c r="K328" s="84">
        <v>0</v>
      </c>
      <c r="L328" s="84">
        <v>0</v>
      </c>
      <c r="M328" s="84">
        <v>0</v>
      </c>
    </row>
    <row r="329" spans="1:13" x14ac:dyDescent="0.25">
      <c r="A329" s="83" t="s">
        <v>1165</v>
      </c>
      <c r="B329" s="83" t="s">
        <v>1164</v>
      </c>
      <c r="C329" s="84">
        <v>120185.1</v>
      </c>
      <c r="D329" s="84">
        <v>768086.57</v>
      </c>
      <c r="E329" s="84">
        <v>0</v>
      </c>
      <c r="F329" s="84">
        <v>0</v>
      </c>
      <c r="G329" s="84">
        <v>0</v>
      </c>
      <c r="H329" s="84">
        <f t="shared" si="121"/>
        <v>0</v>
      </c>
      <c r="I329" s="84">
        <v>0</v>
      </c>
      <c r="J329" s="84">
        <v>0</v>
      </c>
      <c r="K329" s="84">
        <v>0</v>
      </c>
      <c r="L329" s="84">
        <v>0</v>
      </c>
      <c r="M329" s="84">
        <v>0</v>
      </c>
    </row>
    <row r="330" spans="1:13" x14ac:dyDescent="0.25">
      <c r="A330" s="83" t="s">
        <v>1163</v>
      </c>
      <c r="B330" s="83" t="s">
        <v>1162</v>
      </c>
      <c r="C330" s="84">
        <v>0</v>
      </c>
      <c r="D330" s="84">
        <v>0</v>
      </c>
      <c r="E330" s="84">
        <v>0</v>
      </c>
      <c r="F330" s="84">
        <v>0</v>
      </c>
      <c r="G330" s="84">
        <v>0</v>
      </c>
      <c r="H330" s="84">
        <f t="shared" si="121"/>
        <v>0</v>
      </c>
      <c r="I330" s="84">
        <v>0</v>
      </c>
      <c r="J330" s="84">
        <v>0</v>
      </c>
      <c r="K330" s="84">
        <v>0</v>
      </c>
      <c r="L330" s="84">
        <v>0</v>
      </c>
      <c r="M330" s="84">
        <v>0</v>
      </c>
    </row>
    <row r="331" spans="1:13" x14ac:dyDescent="0.25">
      <c r="A331" s="83" t="s">
        <v>1161</v>
      </c>
      <c r="B331" s="83" t="s">
        <v>1160</v>
      </c>
      <c r="C331" s="84">
        <v>0</v>
      </c>
      <c r="D331" s="84">
        <v>0</v>
      </c>
      <c r="E331" s="84">
        <v>0</v>
      </c>
      <c r="F331" s="84">
        <v>0</v>
      </c>
      <c r="G331" s="84">
        <v>0</v>
      </c>
      <c r="H331" s="84">
        <f t="shared" si="121"/>
        <v>0</v>
      </c>
      <c r="I331" s="84">
        <v>0</v>
      </c>
      <c r="J331" s="84">
        <v>0</v>
      </c>
      <c r="K331" s="84">
        <v>0</v>
      </c>
      <c r="L331" s="84">
        <v>0</v>
      </c>
      <c r="M331" s="84">
        <v>0</v>
      </c>
    </row>
    <row r="332" spans="1:13" x14ac:dyDescent="0.25">
      <c r="A332" s="83" t="s">
        <v>1159</v>
      </c>
      <c r="B332" s="83" t="s">
        <v>1158</v>
      </c>
      <c r="C332" s="84">
        <v>0</v>
      </c>
      <c r="D332" s="84">
        <v>0</v>
      </c>
      <c r="E332" s="84">
        <v>0</v>
      </c>
      <c r="F332" s="84">
        <v>0</v>
      </c>
      <c r="G332" s="84">
        <v>0</v>
      </c>
      <c r="H332" s="84">
        <f t="shared" si="121"/>
        <v>0</v>
      </c>
      <c r="I332" s="84">
        <v>0</v>
      </c>
      <c r="J332" s="84">
        <v>0</v>
      </c>
      <c r="K332" s="84">
        <v>0</v>
      </c>
      <c r="L332" s="84">
        <v>0</v>
      </c>
      <c r="M332" s="84">
        <v>0</v>
      </c>
    </row>
    <row r="333" spans="1:13" x14ac:dyDescent="0.25">
      <c r="A333" s="83" t="s">
        <v>1157</v>
      </c>
      <c r="B333" s="83" t="s">
        <v>979</v>
      </c>
      <c r="C333" s="84">
        <v>101981.95</v>
      </c>
      <c r="D333" s="84">
        <v>-92.08</v>
      </c>
      <c r="E333" s="84">
        <v>20000</v>
      </c>
      <c r="F333" s="84">
        <v>20000</v>
      </c>
      <c r="G333" s="84">
        <v>0</v>
      </c>
      <c r="H333" s="84">
        <f t="shared" si="121"/>
        <v>0</v>
      </c>
      <c r="I333" s="84">
        <v>20000</v>
      </c>
      <c r="J333" s="84">
        <v>20000</v>
      </c>
      <c r="K333" s="84">
        <v>20000</v>
      </c>
      <c r="L333" s="84">
        <v>20000</v>
      </c>
      <c r="M333" s="84">
        <v>20000</v>
      </c>
    </row>
    <row r="334" spans="1:13" x14ac:dyDescent="0.25">
      <c r="A334" s="83" t="s">
        <v>1156</v>
      </c>
      <c r="B334" s="83" t="s">
        <v>1155</v>
      </c>
      <c r="C334" s="84">
        <v>0</v>
      </c>
      <c r="D334" s="84">
        <v>0</v>
      </c>
      <c r="E334" s="84">
        <v>0</v>
      </c>
      <c r="F334" s="84">
        <v>0</v>
      </c>
      <c r="G334" s="84">
        <v>0</v>
      </c>
      <c r="H334" s="84">
        <f t="shared" si="121"/>
        <v>0</v>
      </c>
      <c r="I334" s="84">
        <v>0</v>
      </c>
      <c r="J334" s="84">
        <v>0</v>
      </c>
      <c r="K334" s="84">
        <v>0</v>
      </c>
      <c r="L334" s="84">
        <v>0</v>
      </c>
      <c r="M334" s="84">
        <v>0</v>
      </c>
    </row>
    <row r="335" spans="1:13" x14ac:dyDescent="0.25">
      <c r="A335" s="83" t="s">
        <v>1154</v>
      </c>
      <c r="B335" s="83" t="s">
        <v>1153</v>
      </c>
      <c r="C335" s="84">
        <v>0</v>
      </c>
      <c r="D335" s="84">
        <v>0</v>
      </c>
      <c r="E335" s="84">
        <v>0</v>
      </c>
      <c r="F335" s="84">
        <v>0</v>
      </c>
      <c r="G335" s="84">
        <v>0</v>
      </c>
      <c r="H335" s="84">
        <f t="shared" si="121"/>
        <v>0</v>
      </c>
      <c r="I335" s="84">
        <v>0</v>
      </c>
      <c r="J335" s="84">
        <v>0</v>
      </c>
      <c r="K335" s="84">
        <v>0</v>
      </c>
      <c r="L335" s="84">
        <v>0</v>
      </c>
      <c r="M335" s="84">
        <v>0</v>
      </c>
    </row>
    <row r="336" spans="1:13" x14ac:dyDescent="0.25">
      <c r="A336" s="83" t="s">
        <v>1152</v>
      </c>
      <c r="B336" s="83" t="s">
        <v>1151</v>
      </c>
      <c r="C336" s="84">
        <v>96485</v>
      </c>
      <c r="D336" s="84">
        <v>0</v>
      </c>
      <c r="E336" s="84">
        <v>0</v>
      </c>
      <c r="F336" s="84">
        <v>0</v>
      </c>
      <c r="G336" s="84">
        <v>0</v>
      </c>
      <c r="H336" s="84">
        <f t="shared" si="121"/>
        <v>0</v>
      </c>
      <c r="I336" s="84">
        <v>0</v>
      </c>
      <c r="J336" s="84">
        <v>0</v>
      </c>
      <c r="K336" s="84">
        <v>0</v>
      </c>
      <c r="L336" s="84">
        <v>0</v>
      </c>
      <c r="M336" s="84">
        <v>0</v>
      </c>
    </row>
    <row r="337" spans="1:13" x14ac:dyDescent="0.25">
      <c r="A337" s="83" t="s">
        <v>1150</v>
      </c>
      <c r="B337" s="83" t="s">
        <v>1149</v>
      </c>
      <c r="C337" s="84">
        <v>0</v>
      </c>
      <c r="D337" s="84">
        <v>0</v>
      </c>
      <c r="E337" s="84">
        <v>160000</v>
      </c>
      <c r="F337" s="84">
        <v>160000</v>
      </c>
      <c r="G337" s="84">
        <v>0</v>
      </c>
      <c r="H337" s="84">
        <f t="shared" si="121"/>
        <v>0</v>
      </c>
      <c r="I337" s="84">
        <v>1111112</v>
      </c>
      <c r="J337" s="84">
        <v>0</v>
      </c>
      <c r="K337" s="84">
        <v>0</v>
      </c>
      <c r="L337" s="84">
        <v>0</v>
      </c>
      <c r="M337" s="84">
        <v>0</v>
      </c>
    </row>
    <row r="338" spans="1:13" x14ac:dyDescent="0.25">
      <c r="A338" s="83" t="s">
        <v>1148</v>
      </c>
      <c r="B338" s="83" t="s">
        <v>1147</v>
      </c>
      <c r="C338" s="84">
        <v>0</v>
      </c>
      <c r="D338" s="84">
        <v>0</v>
      </c>
      <c r="E338" s="84">
        <v>333332</v>
      </c>
      <c r="F338" s="84">
        <v>0</v>
      </c>
      <c r="G338" s="84">
        <v>0</v>
      </c>
      <c r="H338" s="84">
        <f t="shared" si="121"/>
        <v>0</v>
      </c>
      <c r="I338" s="84">
        <v>0</v>
      </c>
      <c r="J338" s="84">
        <v>0</v>
      </c>
      <c r="K338" s="84">
        <v>0</v>
      </c>
      <c r="L338" s="84">
        <v>0</v>
      </c>
      <c r="M338" s="84">
        <v>0</v>
      </c>
    </row>
    <row r="339" spans="1:13" x14ac:dyDescent="0.25">
      <c r="A339" s="83" t="s">
        <v>1146</v>
      </c>
      <c r="B339" s="83" t="s">
        <v>1145</v>
      </c>
      <c r="C339" s="84">
        <v>0</v>
      </c>
      <c r="D339" s="84">
        <v>343554.57</v>
      </c>
      <c r="E339" s="84">
        <v>525516</v>
      </c>
      <c r="F339" s="84">
        <v>525516</v>
      </c>
      <c r="G339" s="84">
        <v>584643.48</v>
      </c>
      <c r="H339" s="84">
        <f t="shared" si="121"/>
        <v>779524.64</v>
      </c>
      <c r="I339" s="84">
        <v>0</v>
      </c>
      <c r="J339" s="84">
        <v>0</v>
      </c>
      <c r="K339" s="84">
        <v>0</v>
      </c>
      <c r="L339" s="84">
        <v>0</v>
      </c>
      <c r="M339" s="84">
        <v>0</v>
      </c>
    </row>
    <row r="340" spans="1:13" x14ac:dyDescent="0.25">
      <c r="B340" s="83" t="s">
        <v>1144</v>
      </c>
      <c r="C340" s="84"/>
      <c r="D340" s="84"/>
      <c r="E340" s="84">
        <v>0</v>
      </c>
      <c r="F340" s="84">
        <v>0</v>
      </c>
      <c r="G340" s="84">
        <v>0</v>
      </c>
      <c r="H340" s="84">
        <f t="shared" si="121"/>
        <v>0</v>
      </c>
      <c r="I340" s="84">
        <v>366000</v>
      </c>
      <c r="J340" s="84">
        <v>0</v>
      </c>
      <c r="K340" s="84">
        <v>0</v>
      </c>
      <c r="L340" s="84">
        <v>0</v>
      </c>
      <c r="M340" s="84">
        <v>0</v>
      </c>
    </row>
    <row r="341" spans="1:13" x14ac:dyDescent="0.25">
      <c r="B341" s="83" t="s">
        <v>1143</v>
      </c>
      <c r="C341" s="84"/>
      <c r="D341" s="84"/>
      <c r="E341" s="84">
        <v>0</v>
      </c>
      <c r="F341" s="84">
        <v>0</v>
      </c>
      <c r="G341" s="84">
        <v>0</v>
      </c>
      <c r="H341" s="84">
        <f t="shared" si="121"/>
        <v>0</v>
      </c>
      <c r="I341" s="84">
        <v>0</v>
      </c>
      <c r="J341" s="84">
        <v>175000</v>
      </c>
      <c r="K341" s="84">
        <v>777777</v>
      </c>
      <c r="L341" s="84">
        <v>0</v>
      </c>
      <c r="M341" s="84">
        <v>0</v>
      </c>
    </row>
    <row r="342" spans="1:13" x14ac:dyDescent="0.25">
      <c r="B342" s="83" t="s">
        <v>1142</v>
      </c>
      <c r="C342" s="84"/>
      <c r="D342" s="84"/>
      <c r="E342" s="84">
        <v>0</v>
      </c>
      <c r="F342" s="84">
        <v>0</v>
      </c>
      <c r="G342" s="84">
        <v>0</v>
      </c>
      <c r="H342" s="84">
        <f t="shared" si="121"/>
        <v>0</v>
      </c>
      <c r="I342" s="84">
        <v>0</v>
      </c>
      <c r="J342" s="84">
        <v>0</v>
      </c>
      <c r="K342" s="84">
        <v>0</v>
      </c>
      <c r="L342" s="84">
        <v>166666</v>
      </c>
      <c r="M342" s="84">
        <v>166666</v>
      </c>
    </row>
    <row r="343" spans="1:13" ht="15.75" thickBot="1" x14ac:dyDescent="0.3">
      <c r="A343" s="95" t="s">
        <v>198</v>
      </c>
      <c r="B343" s="96" t="s">
        <v>0</v>
      </c>
      <c r="C343" s="97">
        <v>318700.05</v>
      </c>
      <c r="D343" s="97">
        <v>1111597.06</v>
      </c>
      <c r="E343" s="97">
        <f t="shared" ref="E343:L343" si="122">SUM(E323:E342)</f>
        <v>1038898</v>
      </c>
      <c r="F343" s="97">
        <f t="shared" ref="F343" si="123">SUM(F323:F342)</f>
        <v>705566</v>
      </c>
      <c r="G343" s="97">
        <f>SUM(G323:G342)</f>
        <v>584703.48</v>
      </c>
      <c r="H343" s="97">
        <f>SUM(H323:H342)</f>
        <v>779604.64</v>
      </c>
      <c r="I343" s="97">
        <f t="shared" si="122"/>
        <v>1497162</v>
      </c>
      <c r="J343" s="97">
        <f t="shared" si="122"/>
        <v>195050</v>
      </c>
      <c r="K343" s="97">
        <f t="shared" si="122"/>
        <v>797827</v>
      </c>
      <c r="L343" s="97">
        <f t="shared" si="122"/>
        <v>186716</v>
      </c>
      <c r="M343" s="97">
        <f t="shared" ref="M343" si="124">SUM(M323:M342)</f>
        <v>186716</v>
      </c>
    </row>
    <row r="344" spans="1:13" ht="15.75" thickTop="1" x14ac:dyDescent="0.25">
      <c r="C344" s="84"/>
      <c r="D344" s="84"/>
      <c r="E344" s="84"/>
      <c r="F344" s="84"/>
      <c r="H344" s="84"/>
      <c r="I344" s="84"/>
      <c r="J344" s="84"/>
      <c r="K344" s="84"/>
      <c r="L344" s="84"/>
      <c r="M344" s="84"/>
    </row>
    <row r="345" spans="1:13" x14ac:dyDescent="0.25">
      <c r="A345" s="82" t="s">
        <v>1141</v>
      </c>
      <c r="C345" s="84"/>
      <c r="D345" s="84"/>
      <c r="E345" s="84"/>
      <c r="F345" s="84"/>
      <c r="H345" s="84"/>
      <c r="I345" s="84"/>
      <c r="J345" s="84"/>
      <c r="K345" s="84"/>
      <c r="L345" s="84"/>
      <c r="M345" s="84"/>
    </row>
    <row r="346" spans="1:13" x14ac:dyDescent="0.25">
      <c r="A346" s="83" t="s">
        <v>1140</v>
      </c>
      <c r="B346" s="83" t="s">
        <v>1139</v>
      </c>
      <c r="C346" s="84">
        <v>0</v>
      </c>
      <c r="D346" s="84">
        <v>0</v>
      </c>
      <c r="E346" s="84">
        <v>0</v>
      </c>
      <c r="F346" s="84">
        <v>0</v>
      </c>
      <c r="G346" s="84">
        <v>0</v>
      </c>
      <c r="H346" s="84">
        <f t="shared" si="121"/>
        <v>0</v>
      </c>
      <c r="I346" s="84">
        <v>0</v>
      </c>
      <c r="J346" s="84">
        <v>0</v>
      </c>
      <c r="K346" s="84">
        <v>0</v>
      </c>
      <c r="L346" s="84">
        <v>0</v>
      </c>
      <c r="M346" s="84">
        <v>0</v>
      </c>
    </row>
    <row r="347" spans="1:13" ht="15.75" thickBot="1" x14ac:dyDescent="0.3">
      <c r="A347" s="95" t="s">
        <v>1138</v>
      </c>
      <c r="B347" s="96" t="s">
        <v>0</v>
      </c>
      <c r="C347" s="97">
        <v>0</v>
      </c>
      <c r="D347" s="97">
        <v>0</v>
      </c>
      <c r="E347" s="97">
        <f t="shared" ref="E347:L347" si="125">E346</f>
        <v>0</v>
      </c>
      <c r="F347" s="97">
        <f t="shared" ref="F347" si="126">F346</f>
        <v>0</v>
      </c>
      <c r="G347" s="97">
        <f>G346</f>
        <v>0</v>
      </c>
      <c r="H347" s="97">
        <f>H346</f>
        <v>0</v>
      </c>
      <c r="I347" s="97">
        <f t="shared" si="125"/>
        <v>0</v>
      </c>
      <c r="J347" s="97">
        <f t="shared" si="125"/>
        <v>0</v>
      </c>
      <c r="K347" s="97">
        <f t="shared" si="125"/>
        <v>0</v>
      </c>
      <c r="L347" s="97">
        <f t="shared" si="125"/>
        <v>0</v>
      </c>
      <c r="M347" s="97">
        <f t="shared" ref="M347" si="127">M346</f>
        <v>0</v>
      </c>
    </row>
    <row r="348" spans="1:13" ht="15.75" thickTop="1" x14ac:dyDescent="0.25">
      <c r="C348" s="84"/>
      <c r="D348" s="84"/>
      <c r="E348" s="84"/>
      <c r="F348" s="84"/>
      <c r="H348" s="84"/>
      <c r="I348" s="84"/>
      <c r="J348" s="84"/>
      <c r="K348" s="84"/>
      <c r="L348" s="84"/>
      <c r="M348" s="84"/>
    </row>
    <row r="349" spans="1:13" x14ac:dyDescent="0.25">
      <c r="A349" s="82" t="s">
        <v>810</v>
      </c>
      <c r="C349" s="84"/>
      <c r="D349" s="84"/>
      <c r="E349" s="84"/>
      <c r="F349" s="84"/>
      <c r="H349" s="84"/>
      <c r="I349" s="84"/>
      <c r="J349" s="84"/>
      <c r="K349" s="84"/>
      <c r="L349" s="84"/>
      <c r="M349" s="84"/>
    </row>
    <row r="350" spans="1:13" x14ac:dyDescent="0.25">
      <c r="A350" s="83" t="s">
        <v>1772</v>
      </c>
      <c r="B350" s="83" t="s">
        <v>1771</v>
      </c>
      <c r="C350" s="84">
        <v>0</v>
      </c>
      <c r="D350" s="84">
        <v>0</v>
      </c>
      <c r="E350" s="84">
        <v>20000</v>
      </c>
      <c r="F350" s="84">
        <v>20000</v>
      </c>
      <c r="H350" s="84">
        <f t="shared" si="121"/>
        <v>0</v>
      </c>
      <c r="I350" s="84">
        <v>20000</v>
      </c>
      <c r="J350" s="84">
        <v>20000</v>
      </c>
      <c r="K350" s="84">
        <v>20000</v>
      </c>
      <c r="L350" s="84">
        <v>20000</v>
      </c>
      <c r="M350" s="84">
        <v>20000</v>
      </c>
    </row>
    <row r="351" spans="1:13" ht="15.75" thickBot="1" x14ac:dyDescent="0.3">
      <c r="A351" s="95" t="s">
        <v>1138</v>
      </c>
      <c r="B351" s="96"/>
      <c r="C351" s="97">
        <v>0</v>
      </c>
      <c r="D351" s="97">
        <v>0</v>
      </c>
      <c r="E351" s="97">
        <f t="shared" ref="E351:L351" si="128">E350</f>
        <v>20000</v>
      </c>
      <c r="F351" s="97">
        <f t="shared" ref="F351" si="129">F350</f>
        <v>20000</v>
      </c>
      <c r="G351" s="97">
        <f>G350</f>
        <v>0</v>
      </c>
      <c r="H351" s="97">
        <f>H350</f>
        <v>0</v>
      </c>
      <c r="I351" s="97">
        <f t="shared" si="128"/>
        <v>20000</v>
      </c>
      <c r="J351" s="97">
        <f t="shared" si="128"/>
        <v>20000</v>
      </c>
      <c r="K351" s="97">
        <f t="shared" si="128"/>
        <v>20000</v>
      </c>
      <c r="L351" s="97">
        <f t="shared" si="128"/>
        <v>20000</v>
      </c>
      <c r="M351" s="97">
        <f t="shared" ref="M351" si="130">M350</f>
        <v>20000</v>
      </c>
    </row>
    <row r="352" spans="1:13" ht="15.75" thickTop="1" x14ac:dyDescent="0.25">
      <c r="C352" s="84"/>
      <c r="D352" s="84"/>
      <c r="E352" s="84"/>
      <c r="F352" s="84"/>
      <c r="H352" s="84"/>
      <c r="I352" s="84"/>
      <c r="J352" s="84"/>
      <c r="K352" s="84"/>
      <c r="L352" s="84"/>
      <c r="M352" s="84"/>
    </row>
    <row r="353" spans="1:13" x14ac:dyDescent="0.25">
      <c r="A353" s="82" t="s">
        <v>942</v>
      </c>
      <c r="C353" s="84"/>
      <c r="D353" s="84"/>
      <c r="E353" s="84"/>
      <c r="F353" s="84"/>
      <c r="H353" s="84"/>
      <c r="I353" s="84"/>
      <c r="J353" s="84"/>
      <c r="K353" s="84"/>
      <c r="L353" s="84"/>
      <c r="M353" s="84"/>
    </row>
    <row r="354" spans="1:13" x14ac:dyDescent="0.25">
      <c r="A354" s="83" t="s">
        <v>1137</v>
      </c>
      <c r="B354" s="83" t="s">
        <v>1136</v>
      </c>
      <c r="C354" s="84">
        <v>0</v>
      </c>
      <c r="D354" s="84">
        <v>0</v>
      </c>
      <c r="E354" s="84">
        <v>0</v>
      </c>
      <c r="F354" s="84">
        <v>0</v>
      </c>
      <c r="G354" s="84">
        <v>0</v>
      </c>
      <c r="H354" s="84">
        <f t="shared" si="121"/>
        <v>0</v>
      </c>
      <c r="I354" s="84">
        <v>0</v>
      </c>
      <c r="J354" s="84">
        <v>0</v>
      </c>
      <c r="K354" s="84">
        <v>0</v>
      </c>
      <c r="L354" s="84">
        <v>0</v>
      </c>
      <c r="M354" s="84">
        <v>0</v>
      </c>
    </row>
    <row r="355" spans="1:13" x14ac:dyDescent="0.25">
      <c r="A355" s="83" t="s">
        <v>1135</v>
      </c>
      <c r="B355" s="83" t="s">
        <v>1770</v>
      </c>
      <c r="C355" s="84">
        <v>23840</v>
      </c>
      <c r="D355" s="84">
        <v>0</v>
      </c>
      <c r="E355" s="84">
        <v>3840</v>
      </c>
      <c r="F355" s="84">
        <v>3840</v>
      </c>
      <c r="G355" s="84">
        <v>0</v>
      </c>
      <c r="H355" s="84">
        <f t="shared" si="121"/>
        <v>0</v>
      </c>
      <c r="I355" s="84">
        <v>3840</v>
      </c>
      <c r="J355" s="84">
        <v>3840</v>
      </c>
      <c r="K355" s="84">
        <v>3840</v>
      </c>
      <c r="L355" s="84">
        <v>3840</v>
      </c>
      <c r="M355" s="84">
        <v>3840</v>
      </c>
    </row>
    <row r="356" spans="1:13" ht="15.75" thickBot="1" x14ac:dyDescent="0.3">
      <c r="A356" s="95" t="s">
        <v>939</v>
      </c>
      <c r="B356" s="96" t="s">
        <v>0</v>
      </c>
      <c r="C356" s="97">
        <v>23840</v>
      </c>
      <c r="D356" s="97">
        <v>0</v>
      </c>
      <c r="E356" s="97">
        <f t="shared" ref="E356:L356" si="131">E354+E355</f>
        <v>3840</v>
      </c>
      <c r="F356" s="97">
        <f t="shared" ref="F356" si="132">F354+F355</f>
        <v>3840</v>
      </c>
      <c r="G356" s="97">
        <f>G354+G355</f>
        <v>0</v>
      </c>
      <c r="H356" s="97">
        <f>H354+H355</f>
        <v>0</v>
      </c>
      <c r="I356" s="97">
        <f t="shared" si="131"/>
        <v>3840</v>
      </c>
      <c r="J356" s="97">
        <f t="shared" si="131"/>
        <v>3840</v>
      </c>
      <c r="K356" s="97">
        <f t="shared" si="131"/>
        <v>3840</v>
      </c>
      <c r="L356" s="97">
        <f t="shared" si="131"/>
        <v>3840</v>
      </c>
      <c r="M356" s="97">
        <f t="shared" ref="M356" si="133">M354+M355</f>
        <v>3840</v>
      </c>
    </row>
    <row r="357" spans="1:13" ht="15.75" thickTop="1" x14ac:dyDescent="0.25">
      <c r="C357" s="84"/>
      <c r="D357" s="84"/>
      <c r="E357" s="84"/>
      <c r="F357" s="84"/>
      <c r="H357" s="84"/>
      <c r="I357" s="84"/>
      <c r="J357" s="84"/>
      <c r="K357" s="84"/>
      <c r="L357" s="84"/>
      <c r="M357" s="84"/>
    </row>
    <row r="358" spans="1:13" ht="15.75" thickBot="1" x14ac:dyDescent="0.3">
      <c r="A358" s="98" t="s">
        <v>1134</v>
      </c>
      <c r="B358" s="105"/>
      <c r="C358" s="99">
        <v>342540.05</v>
      </c>
      <c r="D358" s="99">
        <v>1111597.06</v>
      </c>
      <c r="E358" s="99">
        <f t="shared" ref="E358:L358" si="134">SUM(E343+E347+E351+E356)</f>
        <v>1062738</v>
      </c>
      <c r="F358" s="99">
        <f t="shared" ref="F358" si="135">SUM(F343+F347+F351+F356)</f>
        <v>729406</v>
      </c>
      <c r="G358" s="99">
        <f t="shared" ref="G358:H358" si="136">SUM(G343+G347+G351+G356)</f>
        <v>584703.48</v>
      </c>
      <c r="H358" s="99">
        <f t="shared" si="136"/>
        <v>779604.64</v>
      </c>
      <c r="I358" s="99">
        <f t="shared" si="134"/>
        <v>1521002</v>
      </c>
      <c r="J358" s="99">
        <f t="shared" si="134"/>
        <v>218890</v>
      </c>
      <c r="K358" s="99">
        <f t="shared" si="134"/>
        <v>821667</v>
      </c>
      <c r="L358" s="99">
        <f t="shared" si="134"/>
        <v>210556</v>
      </c>
      <c r="M358" s="99">
        <f t="shared" ref="M358" si="137">SUM(M343+M347+M351+M356)</f>
        <v>210556</v>
      </c>
    </row>
    <row r="359" spans="1:13" x14ac:dyDescent="0.25">
      <c r="C359" s="84"/>
      <c r="D359" s="84"/>
      <c r="E359" s="84"/>
      <c r="F359" s="84"/>
      <c r="H359" s="84"/>
      <c r="I359" s="84"/>
      <c r="J359" s="84"/>
      <c r="K359" s="84"/>
      <c r="L359" s="84"/>
      <c r="M359" s="84"/>
    </row>
    <row r="360" spans="1:13" x14ac:dyDescent="0.25">
      <c r="A360" s="100" t="s">
        <v>1133</v>
      </c>
      <c r="B360" s="83" t="s">
        <v>0</v>
      </c>
      <c r="C360" s="84">
        <v>222924.21000000002</v>
      </c>
      <c r="D360" s="84">
        <v>1174180.44</v>
      </c>
      <c r="E360" s="84">
        <f t="shared" ref="E360:L360" si="138">E317</f>
        <v>1156777.5</v>
      </c>
      <c r="F360" s="84">
        <f t="shared" ref="F360" si="139">F317</f>
        <v>840111.5</v>
      </c>
      <c r="G360" s="84">
        <f t="shared" ref="G360:H360" si="140">G317</f>
        <v>712443.56</v>
      </c>
      <c r="H360" s="84">
        <f t="shared" si="140"/>
        <v>682786.44666666654</v>
      </c>
      <c r="I360" s="84">
        <f t="shared" si="138"/>
        <v>1523889</v>
      </c>
      <c r="J360" s="84">
        <f t="shared" si="138"/>
        <v>206250</v>
      </c>
      <c r="K360" s="84">
        <f t="shared" si="138"/>
        <v>823889</v>
      </c>
      <c r="L360" s="84">
        <f t="shared" si="138"/>
        <v>213332</v>
      </c>
      <c r="M360" s="84">
        <f t="shared" ref="M360" si="141">M317</f>
        <v>213332</v>
      </c>
    </row>
    <row r="361" spans="1:13" x14ac:dyDescent="0.25">
      <c r="A361" s="100" t="s">
        <v>1132</v>
      </c>
      <c r="B361" s="83" t="s">
        <v>0</v>
      </c>
      <c r="C361" s="84">
        <v>342540.05</v>
      </c>
      <c r="D361" s="84">
        <v>1111597.06</v>
      </c>
      <c r="E361" s="84">
        <f t="shared" ref="E361:L361" si="142">E358</f>
        <v>1062738</v>
      </c>
      <c r="F361" s="84">
        <f t="shared" ref="F361" si="143">F358</f>
        <v>729406</v>
      </c>
      <c r="G361" s="84">
        <f t="shared" ref="G361:H361" si="144">G358</f>
        <v>584703.48</v>
      </c>
      <c r="H361" s="84">
        <f t="shared" si="144"/>
        <v>779604.64</v>
      </c>
      <c r="I361" s="84">
        <f t="shared" si="142"/>
        <v>1521002</v>
      </c>
      <c r="J361" s="84">
        <f t="shared" si="142"/>
        <v>218890</v>
      </c>
      <c r="K361" s="84">
        <f t="shared" si="142"/>
        <v>821667</v>
      </c>
      <c r="L361" s="84">
        <f t="shared" si="142"/>
        <v>210556</v>
      </c>
      <c r="M361" s="84">
        <f t="shared" ref="M361" si="145">M358</f>
        <v>210556</v>
      </c>
    </row>
    <row r="362" spans="1:13" x14ac:dyDescent="0.25">
      <c r="A362" s="101" t="s">
        <v>1131</v>
      </c>
      <c r="B362" s="83" t="s">
        <v>0</v>
      </c>
      <c r="C362" s="102">
        <v>-119615.83999999997</v>
      </c>
      <c r="D362" s="102">
        <v>62583.379999999888</v>
      </c>
      <c r="E362" s="102">
        <f t="shared" ref="E362:L362" si="146">E360-E361</f>
        <v>94039.5</v>
      </c>
      <c r="F362" s="102">
        <f t="shared" ref="F362" si="147">F360-F361</f>
        <v>110705.5</v>
      </c>
      <c r="G362" s="102">
        <f>G360-G361</f>
        <v>127740.08000000007</v>
      </c>
      <c r="H362" s="102">
        <f>H360-H361</f>
        <v>-96818.193333333475</v>
      </c>
      <c r="I362" s="102">
        <f t="shared" si="146"/>
        <v>2887</v>
      </c>
      <c r="J362" s="102">
        <f t="shared" si="146"/>
        <v>-12640</v>
      </c>
      <c r="K362" s="102">
        <f t="shared" si="146"/>
        <v>2222</v>
      </c>
      <c r="L362" s="102">
        <f t="shared" si="146"/>
        <v>2776</v>
      </c>
      <c r="M362" s="102">
        <f t="shared" ref="M362" si="148">M360-M361</f>
        <v>2776</v>
      </c>
    </row>
    <row r="364" spans="1:13" x14ac:dyDescent="0.25">
      <c r="E364" s="103"/>
    </row>
    <row r="366" spans="1:13" x14ac:dyDescent="0.25">
      <c r="F366" s="103"/>
      <c r="H366" s="103"/>
    </row>
  </sheetData>
  <phoneticPr fontId="3" type="noConversion"/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225B3-AE0E-4D29-8F9C-63F1BBDC9FCD}">
  <dimension ref="A1:N116"/>
  <sheetViews>
    <sheetView zoomScaleNormal="100" workbookViewId="0">
      <selection sqref="A1:XFD1048576"/>
    </sheetView>
  </sheetViews>
  <sheetFormatPr defaultColWidth="30.28515625" defaultRowHeight="15" x14ac:dyDescent="0.25"/>
  <cols>
    <col min="1" max="1" width="44.140625" style="108" bestFit="1" customWidth="1"/>
    <col min="2" max="2" width="50.85546875" style="108" customWidth="1"/>
    <col min="3" max="4" width="16.7109375" style="108" customWidth="1"/>
    <col min="5" max="5" width="19.140625" style="108" customWidth="1"/>
    <col min="6" max="6" width="23.28515625" style="108" customWidth="1"/>
    <col min="7" max="8" width="22.140625" style="108" customWidth="1"/>
    <col min="9" max="9" width="19.85546875" style="108" bestFit="1" customWidth="1"/>
    <col min="10" max="13" width="18.5703125" style="108" bestFit="1" customWidth="1"/>
    <col min="14" max="16384" width="30.28515625" style="108"/>
  </cols>
  <sheetData>
    <row r="1" spans="1:13" s="107" customFormat="1" x14ac:dyDescent="0.25">
      <c r="A1" s="106" t="s">
        <v>853</v>
      </c>
      <c r="B1" s="106" t="s">
        <v>852</v>
      </c>
      <c r="C1" s="106" t="s">
        <v>851</v>
      </c>
      <c r="D1" s="106" t="s">
        <v>850</v>
      </c>
      <c r="E1" s="106" t="s">
        <v>1841</v>
      </c>
      <c r="F1" s="106" t="s">
        <v>1879</v>
      </c>
      <c r="G1" s="106" t="s">
        <v>1880</v>
      </c>
      <c r="H1" s="80" t="s">
        <v>1981</v>
      </c>
      <c r="I1" s="81" t="s">
        <v>1930</v>
      </c>
      <c r="J1" s="106" t="s">
        <v>849</v>
      </c>
      <c r="K1" s="106" t="s">
        <v>848</v>
      </c>
      <c r="L1" s="106" t="s">
        <v>847</v>
      </c>
      <c r="M1" s="106" t="s">
        <v>1896</v>
      </c>
    </row>
    <row r="2" spans="1:13" x14ac:dyDescent="0.25">
      <c r="A2" s="107" t="s">
        <v>846</v>
      </c>
      <c r="C2" s="109"/>
      <c r="D2" s="109"/>
      <c r="E2" s="109"/>
      <c r="F2" s="109"/>
      <c r="G2" s="109"/>
      <c r="H2" s="109"/>
      <c r="I2" s="109"/>
    </row>
    <row r="3" spans="1:13" x14ac:dyDescent="0.25">
      <c r="A3" s="107" t="s">
        <v>600</v>
      </c>
      <c r="C3" s="109"/>
      <c r="D3" s="109"/>
      <c r="E3" s="109"/>
      <c r="F3" s="109"/>
      <c r="G3" s="109"/>
      <c r="H3" s="109"/>
      <c r="I3" s="109"/>
    </row>
    <row r="4" spans="1:13" x14ac:dyDescent="0.25">
      <c r="A4" s="108" t="s">
        <v>845</v>
      </c>
      <c r="B4" s="108" t="s">
        <v>604</v>
      </c>
      <c r="C4" s="109">
        <v>522581.29</v>
      </c>
      <c r="D4" s="109">
        <v>533304.35</v>
      </c>
      <c r="E4" s="109">
        <v>500000</v>
      </c>
      <c r="F4" s="109">
        <v>500000</v>
      </c>
      <c r="G4" s="109">
        <v>421067.32</v>
      </c>
      <c r="H4" s="109">
        <v>561423.09333333327</v>
      </c>
      <c r="I4" s="109">
        <v>550000</v>
      </c>
      <c r="J4" s="109">
        <v>550000</v>
      </c>
      <c r="K4" s="109">
        <v>550000</v>
      </c>
      <c r="L4" s="109">
        <v>550000</v>
      </c>
      <c r="M4" s="109">
        <v>550000</v>
      </c>
    </row>
    <row r="5" spans="1:13" ht="15.75" thickBot="1" x14ac:dyDescent="0.3">
      <c r="A5" s="110" t="s">
        <v>608</v>
      </c>
      <c r="B5" s="111" t="s">
        <v>0</v>
      </c>
      <c r="C5" s="112">
        <v>522581.29</v>
      </c>
      <c r="D5" s="112">
        <v>533304.35</v>
      </c>
      <c r="E5" s="112">
        <v>500000</v>
      </c>
      <c r="F5" s="112">
        <v>500000</v>
      </c>
      <c r="G5" s="112">
        <v>421067.32</v>
      </c>
      <c r="H5" s="112">
        <v>561423.09333333327</v>
      </c>
      <c r="I5" s="112">
        <v>550000</v>
      </c>
      <c r="J5" s="112">
        <v>550000</v>
      </c>
      <c r="K5" s="112">
        <v>550000</v>
      </c>
      <c r="L5" s="112">
        <v>550000</v>
      </c>
      <c r="M5" s="112">
        <v>550000</v>
      </c>
    </row>
    <row r="6" spans="1:13" ht="15.75" thickTop="1" x14ac:dyDescent="0.25">
      <c r="C6" s="109"/>
      <c r="D6" s="109"/>
      <c r="E6" s="109"/>
      <c r="F6" s="109"/>
      <c r="G6" s="109"/>
      <c r="H6" s="109"/>
      <c r="I6" s="109"/>
      <c r="J6" s="113"/>
      <c r="K6" s="114"/>
      <c r="L6" s="114"/>
      <c r="M6" s="114"/>
    </row>
    <row r="7" spans="1:13" x14ac:dyDescent="0.25">
      <c r="A7" s="107" t="s">
        <v>609</v>
      </c>
      <c r="C7" s="109"/>
      <c r="D7" s="109"/>
      <c r="E7" s="109"/>
      <c r="F7" s="109"/>
      <c r="G7" s="109"/>
      <c r="H7" s="109"/>
      <c r="I7" s="109"/>
    </row>
    <row r="8" spans="1:13" x14ac:dyDescent="0.25">
      <c r="A8" s="108" t="s">
        <v>844</v>
      </c>
      <c r="B8" s="108" t="s">
        <v>609</v>
      </c>
      <c r="C8" s="109">
        <v>1171.73</v>
      </c>
      <c r="D8" s="109">
        <v>2800.1</v>
      </c>
      <c r="E8" s="109">
        <v>83510.588278795898</v>
      </c>
      <c r="F8" s="109">
        <v>83510.588278795898</v>
      </c>
      <c r="G8" s="109">
        <v>56491.09</v>
      </c>
      <c r="H8" s="109">
        <v>75321.453333333338</v>
      </c>
      <c r="I8" s="109">
        <v>48000</v>
      </c>
      <c r="J8" s="109">
        <v>36000</v>
      </c>
      <c r="K8" s="109">
        <v>30000</v>
      </c>
      <c r="L8" s="109">
        <v>30000</v>
      </c>
      <c r="M8" s="109">
        <v>30000</v>
      </c>
    </row>
    <row r="9" spans="1:13" ht="15.75" thickBot="1" x14ac:dyDescent="0.3">
      <c r="A9" s="110" t="s">
        <v>611</v>
      </c>
      <c r="B9" s="111" t="s">
        <v>0</v>
      </c>
      <c r="C9" s="112">
        <v>1171.73</v>
      </c>
      <c r="D9" s="112">
        <v>2800.1</v>
      </c>
      <c r="E9" s="112">
        <v>83510.588278795898</v>
      </c>
      <c r="F9" s="112">
        <v>83510.588278795898</v>
      </c>
      <c r="G9" s="112">
        <v>56491.09</v>
      </c>
      <c r="H9" s="112">
        <v>75321.453333333338</v>
      </c>
      <c r="I9" s="112">
        <v>48000</v>
      </c>
      <c r="J9" s="112">
        <v>36000</v>
      </c>
      <c r="K9" s="112">
        <v>30000</v>
      </c>
      <c r="L9" s="112">
        <v>30000</v>
      </c>
      <c r="M9" s="112">
        <v>30000</v>
      </c>
    </row>
    <row r="10" spans="1:13" ht="15.75" thickTop="1" x14ac:dyDescent="0.25">
      <c r="C10" s="109"/>
      <c r="D10" s="109"/>
      <c r="E10" s="109"/>
      <c r="F10" s="109"/>
      <c r="G10" s="109"/>
      <c r="H10" s="109"/>
      <c r="I10" s="109"/>
    </row>
    <row r="11" spans="1:13" x14ac:dyDescent="0.25">
      <c r="A11" s="107" t="s">
        <v>658</v>
      </c>
      <c r="C11" s="109"/>
      <c r="D11" s="109"/>
      <c r="E11" s="109"/>
      <c r="F11" s="109"/>
      <c r="G11" s="109"/>
      <c r="H11" s="109"/>
      <c r="I11" s="109"/>
    </row>
    <row r="12" spans="1:13" x14ac:dyDescent="0.25">
      <c r="A12" s="108" t="s">
        <v>843</v>
      </c>
      <c r="B12" s="108" t="s">
        <v>1968</v>
      </c>
      <c r="C12" s="109">
        <v>534037</v>
      </c>
      <c r="D12" s="109">
        <v>1154700</v>
      </c>
      <c r="E12" s="109">
        <v>0</v>
      </c>
      <c r="F12" s="109">
        <v>0</v>
      </c>
      <c r="G12" s="109"/>
      <c r="H12" s="109">
        <v>0</v>
      </c>
      <c r="I12" s="109">
        <v>0</v>
      </c>
      <c r="J12" s="109">
        <v>0</v>
      </c>
      <c r="K12" s="109">
        <v>0</v>
      </c>
      <c r="L12" s="109">
        <v>0</v>
      </c>
      <c r="M12" s="109">
        <v>0</v>
      </c>
    </row>
    <row r="13" spans="1:13" x14ac:dyDescent="0.25">
      <c r="B13" s="115" t="s">
        <v>842</v>
      </c>
      <c r="C13" s="109"/>
      <c r="D13" s="109"/>
      <c r="E13" s="109"/>
      <c r="F13" s="109"/>
      <c r="G13" s="109"/>
      <c r="H13" s="109"/>
      <c r="I13" s="109"/>
    </row>
    <row r="14" spans="1:13" x14ac:dyDescent="0.25">
      <c r="B14" s="115" t="s">
        <v>841</v>
      </c>
      <c r="C14" s="109"/>
      <c r="D14" s="109"/>
      <c r="E14" s="109"/>
      <c r="F14" s="109"/>
      <c r="G14" s="109"/>
      <c r="H14" s="109"/>
      <c r="I14" s="109"/>
    </row>
    <row r="15" spans="1:13" x14ac:dyDescent="0.25">
      <c r="B15" s="115" t="s">
        <v>840</v>
      </c>
      <c r="C15" s="109"/>
      <c r="D15" s="109"/>
      <c r="E15" s="109"/>
      <c r="F15" s="109"/>
      <c r="G15" s="109"/>
      <c r="H15" s="109"/>
      <c r="I15" s="109"/>
    </row>
    <row r="16" spans="1:13" x14ac:dyDescent="0.25">
      <c r="B16" s="115" t="s">
        <v>839</v>
      </c>
      <c r="C16" s="109"/>
      <c r="D16" s="109"/>
      <c r="E16" s="109"/>
      <c r="F16" s="109"/>
      <c r="G16" s="109"/>
      <c r="H16" s="109"/>
      <c r="I16" s="109"/>
    </row>
    <row r="17" spans="1:13" x14ac:dyDescent="0.25">
      <c r="B17" s="115" t="s">
        <v>838</v>
      </c>
      <c r="C17" s="109"/>
      <c r="D17" s="109"/>
      <c r="E17" s="109"/>
      <c r="F17" s="109"/>
      <c r="G17" s="109"/>
      <c r="H17" s="109"/>
      <c r="I17" s="109"/>
    </row>
    <row r="18" spans="1:13" x14ac:dyDescent="0.25">
      <c r="B18" s="115" t="s">
        <v>837</v>
      </c>
      <c r="C18" s="109"/>
      <c r="D18" s="109"/>
      <c r="E18" s="109"/>
      <c r="F18" s="109"/>
      <c r="G18" s="109"/>
      <c r="H18" s="109"/>
      <c r="I18" s="109"/>
    </row>
    <row r="19" spans="1:13" x14ac:dyDescent="0.25">
      <c r="B19" s="115" t="s">
        <v>836</v>
      </c>
      <c r="C19" s="109"/>
      <c r="D19" s="109"/>
      <c r="E19" s="109"/>
      <c r="F19" s="109"/>
      <c r="G19" s="109"/>
      <c r="H19" s="109"/>
      <c r="I19" s="109"/>
    </row>
    <row r="20" spans="1:13" x14ac:dyDescent="0.25">
      <c r="A20" s="108" t="s">
        <v>1967</v>
      </c>
      <c r="B20" s="108" t="s">
        <v>1966</v>
      </c>
      <c r="C20" s="109">
        <v>0</v>
      </c>
      <c r="D20" s="109">
        <v>0</v>
      </c>
      <c r="E20" s="109">
        <v>0</v>
      </c>
      <c r="F20" s="109">
        <v>0</v>
      </c>
      <c r="G20" s="109">
        <v>0</v>
      </c>
      <c r="H20" s="109">
        <v>0</v>
      </c>
      <c r="I20" s="109">
        <v>823406</v>
      </c>
      <c r="J20" s="109">
        <v>823406</v>
      </c>
      <c r="K20" s="109">
        <v>635340.77499999991</v>
      </c>
      <c r="L20" s="109">
        <v>635340.77499999991</v>
      </c>
      <c r="M20" s="109">
        <v>0</v>
      </c>
    </row>
    <row r="21" spans="1:13" x14ac:dyDescent="0.25">
      <c r="B21" s="115" t="s">
        <v>1965</v>
      </c>
      <c r="C21" s="109"/>
      <c r="D21" s="109"/>
      <c r="E21" s="109"/>
      <c r="F21" s="109"/>
      <c r="G21" s="109"/>
      <c r="H21" s="109"/>
      <c r="I21" s="109">
        <v>50500</v>
      </c>
      <c r="J21" s="113">
        <v>50500</v>
      </c>
    </row>
    <row r="22" spans="1:13" x14ac:dyDescent="0.25">
      <c r="B22" s="115" t="s">
        <v>1964</v>
      </c>
      <c r="C22" s="109"/>
      <c r="D22" s="109"/>
      <c r="E22" s="109"/>
      <c r="F22" s="109"/>
      <c r="G22" s="109"/>
      <c r="H22" s="109"/>
      <c r="I22" s="109">
        <v>106250</v>
      </c>
      <c r="J22" s="113">
        <v>106250</v>
      </c>
    </row>
    <row r="23" spans="1:13" x14ac:dyDescent="0.25">
      <c r="B23" s="115" t="s">
        <v>1963</v>
      </c>
      <c r="C23" s="109"/>
      <c r="D23" s="109"/>
      <c r="E23" s="109"/>
      <c r="F23" s="109"/>
      <c r="G23" s="109"/>
      <c r="H23" s="109"/>
      <c r="I23" s="109">
        <v>166656</v>
      </c>
      <c r="J23" s="113">
        <v>166656</v>
      </c>
    </row>
    <row r="24" spans="1:13" x14ac:dyDescent="0.25">
      <c r="B24" s="115" t="s">
        <v>1962</v>
      </c>
      <c r="C24" s="109"/>
      <c r="D24" s="109"/>
      <c r="E24" s="109"/>
      <c r="F24" s="109"/>
      <c r="G24" s="109"/>
      <c r="H24" s="109"/>
      <c r="I24" s="109">
        <v>500000</v>
      </c>
      <c r="J24" s="113">
        <v>500000</v>
      </c>
    </row>
    <row r="25" spans="1:13" x14ac:dyDescent="0.25">
      <c r="B25" s="115"/>
      <c r="C25" s="109"/>
      <c r="D25" s="109"/>
      <c r="E25" s="109"/>
      <c r="F25" s="109"/>
      <c r="G25" s="109"/>
      <c r="H25" s="109"/>
      <c r="I25" s="109"/>
    </row>
    <row r="26" spans="1:13" ht="15.75" thickBot="1" x14ac:dyDescent="0.3">
      <c r="A26" s="110" t="s">
        <v>675</v>
      </c>
      <c r="B26" s="111" t="s">
        <v>0</v>
      </c>
      <c r="C26" s="112">
        <v>534037</v>
      </c>
      <c r="D26" s="112">
        <v>1154700</v>
      </c>
      <c r="E26" s="112">
        <v>0</v>
      </c>
      <c r="F26" s="112">
        <v>0</v>
      </c>
      <c r="G26" s="112">
        <v>0</v>
      </c>
      <c r="H26" s="112">
        <v>0</v>
      </c>
      <c r="I26" s="112">
        <v>823406</v>
      </c>
      <c r="J26" s="112">
        <v>823406</v>
      </c>
      <c r="K26" s="112">
        <v>635340.77499999991</v>
      </c>
      <c r="L26" s="112">
        <v>635340.77499999991</v>
      </c>
      <c r="M26" s="112">
        <v>0</v>
      </c>
    </row>
    <row r="27" spans="1:13" ht="15.75" thickTop="1" x14ac:dyDescent="0.25">
      <c r="C27" s="109"/>
      <c r="D27" s="109"/>
      <c r="E27" s="109"/>
      <c r="F27" s="109"/>
      <c r="G27" s="109"/>
      <c r="H27" s="109"/>
      <c r="I27" s="109"/>
    </row>
    <row r="28" spans="1:13" x14ac:dyDescent="0.25">
      <c r="A28" s="107" t="s">
        <v>835</v>
      </c>
      <c r="C28" s="109"/>
      <c r="D28" s="109"/>
      <c r="E28" s="109"/>
      <c r="F28" s="109"/>
      <c r="G28" s="109"/>
      <c r="H28" s="109"/>
      <c r="I28" s="109"/>
    </row>
    <row r="29" spans="1:13" x14ac:dyDescent="0.25">
      <c r="A29" s="108" t="s">
        <v>834</v>
      </c>
      <c r="B29" s="108" t="s">
        <v>833</v>
      </c>
      <c r="C29" s="109">
        <v>32500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</row>
    <row r="30" spans="1:13" ht="15.75" thickBot="1" x14ac:dyDescent="0.3">
      <c r="A30" s="110" t="s">
        <v>832</v>
      </c>
      <c r="B30" s="111" t="s">
        <v>0</v>
      </c>
      <c r="C30" s="112">
        <v>32500</v>
      </c>
      <c r="D30" s="112">
        <v>0</v>
      </c>
      <c r="E30" s="112">
        <v>0</v>
      </c>
      <c r="F30" s="112">
        <v>0</v>
      </c>
      <c r="G30" s="112">
        <v>0</v>
      </c>
      <c r="H30" s="112">
        <v>0</v>
      </c>
      <c r="I30" s="112">
        <v>0</v>
      </c>
      <c r="J30" s="112">
        <v>0</v>
      </c>
      <c r="K30" s="112">
        <v>0</v>
      </c>
      <c r="L30" s="112">
        <v>0</v>
      </c>
      <c r="M30" s="112">
        <v>0</v>
      </c>
    </row>
    <row r="31" spans="1:13" ht="15.75" thickTop="1" x14ac:dyDescent="0.25">
      <c r="C31" s="109"/>
      <c r="D31" s="109"/>
      <c r="E31" s="109"/>
      <c r="F31" s="109"/>
      <c r="G31" s="109"/>
      <c r="H31" s="109"/>
      <c r="I31" s="109"/>
    </row>
    <row r="32" spans="1:13" x14ac:dyDescent="0.25">
      <c r="A32" s="107" t="s">
        <v>754</v>
      </c>
      <c r="C32" s="109"/>
      <c r="D32" s="109"/>
      <c r="E32" s="109"/>
      <c r="F32" s="109"/>
      <c r="G32" s="109"/>
      <c r="H32" s="109"/>
      <c r="I32" s="109"/>
    </row>
    <row r="33" spans="1:13" x14ac:dyDescent="0.25">
      <c r="A33" s="108" t="s">
        <v>831</v>
      </c>
      <c r="B33" s="108" t="s">
        <v>1961</v>
      </c>
      <c r="C33" s="109">
        <v>0</v>
      </c>
      <c r="D33" s="109">
        <v>0</v>
      </c>
      <c r="E33" s="109">
        <v>0</v>
      </c>
      <c r="F33" s="109">
        <v>0</v>
      </c>
      <c r="G33" s="109">
        <v>0</v>
      </c>
      <c r="H33" s="109">
        <v>0</v>
      </c>
      <c r="I33" s="109">
        <v>0</v>
      </c>
      <c r="J33" s="109">
        <v>0</v>
      </c>
      <c r="K33" s="109">
        <v>0</v>
      </c>
      <c r="L33" s="109">
        <v>0</v>
      </c>
      <c r="M33" s="109">
        <v>0</v>
      </c>
    </row>
    <row r="34" spans="1:13" ht="15.75" thickBot="1" x14ac:dyDescent="0.3">
      <c r="A34" s="110" t="s">
        <v>764</v>
      </c>
      <c r="B34" s="111" t="s">
        <v>0</v>
      </c>
      <c r="C34" s="112">
        <v>0</v>
      </c>
      <c r="D34" s="112">
        <v>0</v>
      </c>
      <c r="E34" s="112">
        <v>0</v>
      </c>
      <c r="F34" s="112">
        <v>0</v>
      </c>
      <c r="G34" s="112">
        <v>0</v>
      </c>
      <c r="H34" s="112">
        <v>0</v>
      </c>
      <c r="I34" s="112">
        <v>0</v>
      </c>
      <c r="J34" s="112">
        <v>0</v>
      </c>
      <c r="K34" s="112">
        <v>0</v>
      </c>
      <c r="L34" s="112">
        <v>0</v>
      </c>
      <c r="M34" s="112">
        <v>0</v>
      </c>
    </row>
    <row r="35" spans="1:13" ht="15.75" thickTop="1" x14ac:dyDescent="0.25">
      <c r="C35" s="109"/>
      <c r="D35" s="109"/>
      <c r="E35" s="109"/>
      <c r="F35" s="109"/>
      <c r="G35" s="109"/>
      <c r="H35" s="109"/>
      <c r="I35" s="109"/>
    </row>
    <row r="36" spans="1:13" x14ac:dyDescent="0.25">
      <c r="A36" s="107" t="s">
        <v>830</v>
      </c>
      <c r="C36" s="109"/>
      <c r="D36" s="109"/>
      <c r="E36" s="109"/>
      <c r="F36" s="109"/>
      <c r="G36" s="109"/>
      <c r="H36" s="109"/>
      <c r="I36" s="109"/>
    </row>
    <row r="37" spans="1:13" x14ac:dyDescent="0.25">
      <c r="A37" s="108" t="s">
        <v>829</v>
      </c>
      <c r="B37" s="108" t="s">
        <v>828</v>
      </c>
      <c r="C37" s="109">
        <v>0</v>
      </c>
      <c r="D37" s="109">
        <v>0</v>
      </c>
      <c r="E37" s="109"/>
      <c r="F37" s="109"/>
      <c r="G37" s="109"/>
      <c r="H37" s="109"/>
      <c r="I37" s="109"/>
      <c r="J37" s="109"/>
      <c r="K37" s="109"/>
      <c r="L37" s="109"/>
      <c r="M37" s="109"/>
    </row>
    <row r="38" spans="1:13" ht="15.75" thickBot="1" x14ac:dyDescent="0.3">
      <c r="A38" s="110" t="s">
        <v>827</v>
      </c>
      <c r="B38" s="111" t="s">
        <v>0</v>
      </c>
      <c r="C38" s="112">
        <v>0</v>
      </c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</row>
    <row r="39" spans="1:13" ht="15.75" thickTop="1" x14ac:dyDescent="0.25">
      <c r="C39" s="109"/>
      <c r="D39" s="109"/>
      <c r="E39" s="109"/>
      <c r="F39" s="109"/>
      <c r="G39" s="109"/>
      <c r="H39" s="109"/>
      <c r="I39" s="109"/>
    </row>
    <row r="40" spans="1:13" ht="15.75" thickBot="1" x14ac:dyDescent="0.3">
      <c r="A40" s="116" t="s">
        <v>802</v>
      </c>
      <c r="B40" s="117"/>
      <c r="C40" s="118">
        <v>1090290.02</v>
      </c>
      <c r="D40" s="118">
        <v>1690804.45</v>
      </c>
      <c r="E40" s="118">
        <v>583510.58827879594</v>
      </c>
      <c r="F40" s="118">
        <v>583510.58827879594</v>
      </c>
      <c r="G40" s="118">
        <v>477558.41000000003</v>
      </c>
      <c r="H40" s="118">
        <v>636744.54666666663</v>
      </c>
      <c r="I40" s="118">
        <v>1421406</v>
      </c>
      <c r="J40" s="118">
        <v>1409406</v>
      </c>
      <c r="K40" s="118">
        <v>1215340.7749999999</v>
      </c>
      <c r="L40" s="118">
        <v>1215340.7749999999</v>
      </c>
      <c r="M40" s="118">
        <v>580000</v>
      </c>
    </row>
    <row r="41" spans="1:13" x14ac:dyDescent="0.25"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13" x14ac:dyDescent="0.25">
      <c r="A42" s="119"/>
      <c r="B42" s="119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3" x14ac:dyDescent="0.25">
      <c r="C43" s="109"/>
      <c r="D43" s="109"/>
      <c r="E43" s="109"/>
      <c r="F43" s="109"/>
      <c r="G43" s="109"/>
      <c r="H43" s="109"/>
      <c r="I43" s="109"/>
    </row>
    <row r="44" spans="1:13" x14ac:dyDescent="0.25">
      <c r="A44" s="107" t="s">
        <v>826</v>
      </c>
      <c r="C44" s="109"/>
      <c r="D44" s="109"/>
      <c r="E44" s="109"/>
      <c r="F44" s="109"/>
      <c r="G44" s="109"/>
      <c r="H44" s="109"/>
      <c r="I44" s="109"/>
    </row>
    <row r="45" spans="1:13" x14ac:dyDescent="0.25">
      <c r="A45" s="107" t="s">
        <v>209</v>
      </c>
      <c r="C45" s="109"/>
      <c r="D45" s="109"/>
      <c r="E45" s="109"/>
      <c r="F45" s="109"/>
      <c r="G45" s="109"/>
      <c r="H45" s="109"/>
      <c r="I45" s="109"/>
    </row>
    <row r="46" spans="1:13" x14ac:dyDescent="0.25">
      <c r="A46" s="108" t="s">
        <v>825</v>
      </c>
      <c r="B46" s="108" t="s">
        <v>16</v>
      </c>
      <c r="C46" s="109">
        <v>11831.27</v>
      </c>
      <c r="D46" s="109">
        <v>9801.9500000000007</v>
      </c>
      <c r="E46" s="109">
        <v>23000</v>
      </c>
      <c r="F46" s="109">
        <v>23000</v>
      </c>
      <c r="G46" s="109">
        <v>1198.5</v>
      </c>
      <c r="H46" s="109">
        <v>1598</v>
      </c>
      <c r="I46" s="109">
        <v>23000</v>
      </c>
      <c r="J46" s="109">
        <v>23000</v>
      </c>
      <c r="K46" s="109">
        <v>23000</v>
      </c>
      <c r="L46" s="109">
        <v>23000</v>
      </c>
      <c r="M46" s="109">
        <v>23000</v>
      </c>
    </row>
    <row r="47" spans="1:13" x14ac:dyDescent="0.25">
      <c r="A47" s="108" t="s">
        <v>824</v>
      </c>
      <c r="B47" s="108" t="s">
        <v>823</v>
      </c>
      <c r="C47" s="109">
        <v>0</v>
      </c>
      <c r="D47" s="109">
        <v>0</v>
      </c>
      <c r="E47" s="109"/>
      <c r="F47" s="109"/>
      <c r="G47" s="109">
        <v>0</v>
      </c>
      <c r="H47" s="109">
        <v>0</v>
      </c>
      <c r="I47" s="109"/>
    </row>
    <row r="48" spans="1:13" x14ac:dyDescent="0.25">
      <c r="A48" s="108" t="s">
        <v>822</v>
      </c>
      <c r="B48" s="108" t="s">
        <v>106</v>
      </c>
      <c r="C48" s="109">
        <v>7999.88</v>
      </c>
      <c r="D48" s="109">
        <v>6372.28</v>
      </c>
      <c r="E48" s="109">
        <v>7500</v>
      </c>
      <c r="F48" s="109">
        <v>7500</v>
      </c>
      <c r="G48" s="109">
        <v>2460</v>
      </c>
      <c r="H48" s="109">
        <v>3280</v>
      </c>
      <c r="I48" s="109">
        <v>7500</v>
      </c>
      <c r="J48" s="109">
        <v>7500</v>
      </c>
      <c r="K48" s="109">
        <v>7500</v>
      </c>
      <c r="L48" s="109">
        <v>7500</v>
      </c>
      <c r="M48" s="109">
        <v>7500</v>
      </c>
    </row>
    <row r="49" spans="1:14" x14ac:dyDescent="0.25">
      <c r="A49" s="108" t="s">
        <v>821</v>
      </c>
      <c r="B49" s="108" t="s">
        <v>75</v>
      </c>
      <c r="C49" s="109">
        <v>48</v>
      </c>
      <c r="D49" s="109">
        <v>113</v>
      </c>
      <c r="E49" s="109">
        <v>100</v>
      </c>
      <c r="F49" s="109">
        <v>100</v>
      </c>
      <c r="G49" s="109">
        <v>60</v>
      </c>
      <c r="H49" s="109">
        <v>80</v>
      </c>
      <c r="I49" s="109">
        <v>100</v>
      </c>
      <c r="J49" s="109">
        <v>100</v>
      </c>
      <c r="K49" s="109">
        <v>100</v>
      </c>
      <c r="L49" s="109">
        <v>100</v>
      </c>
      <c r="M49" s="109">
        <v>100</v>
      </c>
    </row>
    <row r="50" spans="1:14" x14ac:dyDescent="0.25">
      <c r="A50" s="121"/>
      <c r="B50" s="121" t="s">
        <v>1984</v>
      </c>
      <c r="C50" s="109"/>
      <c r="D50" s="109"/>
      <c r="E50" s="109"/>
      <c r="F50" s="109"/>
      <c r="G50" s="109"/>
      <c r="H50" s="109">
        <v>0</v>
      </c>
      <c r="I50" s="122">
        <v>12000</v>
      </c>
      <c r="J50" s="109">
        <v>12000</v>
      </c>
      <c r="K50" s="109">
        <v>12000</v>
      </c>
      <c r="L50" s="109">
        <v>12000</v>
      </c>
      <c r="M50" s="109">
        <v>12000</v>
      </c>
      <c r="N50" s="108">
        <v>12000</v>
      </c>
    </row>
    <row r="51" spans="1:14" x14ac:dyDescent="0.25">
      <c r="A51" s="108" t="s">
        <v>820</v>
      </c>
      <c r="B51" s="108" t="s">
        <v>50</v>
      </c>
      <c r="C51" s="109">
        <v>6478.79</v>
      </c>
      <c r="D51" s="109">
        <v>8838.65</v>
      </c>
      <c r="E51" s="109">
        <v>12000</v>
      </c>
      <c r="F51" s="109">
        <v>12000</v>
      </c>
      <c r="G51" s="109">
        <v>8700</v>
      </c>
      <c r="H51" s="109">
        <v>11600</v>
      </c>
      <c r="I51" s="109">
        <v>12000</v>
      </c>
      <c r="J51" s="109">
        <v>12000</v>
      </c>
      <c r="K51" s="109">
        <v>12000</v>
      </c>
      <c r="L51" s="109">
        <v>12000</v>
      </c>
      <c r="M51" s="109">
        <v>12000</v>
      </c>
    </row>
    <row r="52" spans="1:14" x14ac:dyDescent="0.25">
      <c r="A52" s="83" t="s">
        <v>819</v>
      </c>
      <c r="B52" s="83" t="s">
        <v>1960</v>
      </c>
      <c r="C52" s="109">
        <v>1390.45</v>
      </c>
      <c r="D52" s="109">
        <v>123061.26</v>
      </c>
      <c r="E52" s="109">
        <v>125000</v>
      </c>
      <c r="F52" s="122">
        <v>169493.32007250004</v>
      </c>
      <c r="G52" s="109">
        <v>149267.91</v>
      </c>
      <c r="H52" s="109">
        <v>199023.88</v>
      </c>
      <c r="I52" s="84">
        <v>177535.74396360002</v>
      </c>
      <c r="J52" s="84">
        <v>181974.13756269001</v>
      </c>
      <c r="K52" s="84">
        <v>186523.49100175724</v>
      </c>
      <c r="L52" s="84">
        <v>191186.57827680116</v>
      </c>
      <c r="M52" s="84">
        <v>195966.24273372116</v>
      </c>
    </row>
    <row r="53" spans="1:14" x14ac:dyDescent="0.25">
      <c r="B53" s="115" t="s">
        <v>818</v>
      </c>
      <c r="D53" s="109"/>
      <c r="E53" s="109">
        <v>102500</v>
      </c>
      <c r="F53" s="122">
        <v>146993.32007250004</v>
      </c>
      <c r="G53" s="109"/>
      <c r="H53" s="109">
        <v>0</v>
      </c>
      <c r="I53" s="109"/>
      <c r="J53" s="109"/>
      <c r="K53" s="109"/>
      <c r="L53" s="109"/>
      <c r="M53" s="109"/>
    </row>
    <row r="54" spans="1:14" x14ac:dyDescent="0.25">
      <c r="B54" s="115" t="s">
        <v>817</v>
      </c>
      <c r="D54" s="113"/>
      <c r="E54" s="109">
        <v>6000</v>
      </c>
      <c r="F54" s="109">
        <v>6000</v>
      </c>
      <c r="G54" s="109"/>
      <c r="H54" s="109">
        <v>0</v>
      </c>
      <c r="I54" s="109"/>
      <c r="J54" s="109"/>
      <c r="K54" s="109"/>
      <c r="L54" s="109"/>
      <c r="M54" s="109"/>
    </row>
    <row r="55" spans="1:14" x14ac:dyDescent="0.25">
      <c r="B55" s="115" t="s">
        <v>1783</v>
      </c>
      <c r="E55" s="109">
        <v>15000</v>
      </c>
      <c r="F55" s="109">
        <v>15000</v>
      </c>
      <c r="G55" s="109"/>
      <c r="H55" s="109">
        <v>0</v>
      </c>
    </row>
    <row r="56" spans="1:14" x14ac:dyDescent="0.25">
      <c r="B56" s="115" t="s">
        <v>816</v>
      </c>
      <c r="E56" s="109">
        <v>1500</v>
      </c>
      <c r="F56" s="109">
        <v>1500</v>
      </c>
      <c r="G56" s="109"/>
      <c r="H56" s="109">
        <v>0</v>
      </c>
      <c r="I56" s="109"/>
      <c r="J56" s="109"/>
      <c r="K56" s="109"/>
      <c r="L56" s="109"/>
      <c r="M56" s="109"/>
    </row>
    <row r="57" spans="1:14" x14ac:dyDescent="0.25">
      <c r="A57" s="83" t="s">
        <v>1954</v>
      </c>
      <c r="B57" s="83" t="s">
        <v>1959</v>
      </c>
      <c r="E57" s="109"/>
      <c r="F57" s="109"/>
      <c r="G57" s="109"/>
      <c r="H57" s="109">
        <v>0</v>
      </c>
      <c r="I57" s="84">
        <v>38614.509999999995</v>
      </c>
      <c r="J57" s="84">
        <v>38614.509999999995</v>
      </c>
      <c r="K57" s="84">
        <v>38614.509999999995</v>
      </c>
      <c r="L57" s="84">
        <v>38614.509999999995</v>
      </c>
      <c r="M57" s="84">
        <v>38614.509999999995</v>
      </c>
    </row>
    <row r="58" spans="1:14" x14ac:dyDescent="0.25">
      <c r="B58" s="115" t="s">
        <v>1958</v>
      </c>
      <c r="E58" s="109"/>
      <c r="F58" s="109"/>
      <c r="G58" s="109"/>
      <c r="H58" s="109">
        <v>0</v>
      </c>
      <c r="I58" s="123">
        <v>23016.87</v>
      </c>
      <c r="J58" s="123">
        <v>23016.87</v>
      </c>
      <c r="K58" s="123">
        <v>23016.87</v>
      </c>
      <c r="L58" s="123">
        <v>23016.87</v>
      </c>
      <c r="M58" s="123">
        <v>23016.87</v>
      </c>
    </row>
    <row r="59" spans="1:14" x14ac:dyDescent="0.25">
      <c r="B59" s="115" t="s">
        <v>1957</v>
      </c>
      <c r="E59" s="109"/>
      <c r="F59" s="109"/>
      <c r="G59" s="109"/>
      <c r="H59" s="109">
        <v>0</v>
      </c>
      <c r="I59" s="123">
        <v>9714.9</v>
      </c>
      <c r="J59" s="123">
        <v>9714.9</v>
      </c>
      <c r="K59" s="123">
        <v>9714.9</v>
      </c>
      <c r="L59" s="123">
        <v>9714.9</v>
      </c>
      <c r="M59" s="123">
        <v>9714.9</v>
      </c>
    </row>
    <row r="60" spans="1:14" x14ac:dyDescent="0.25">
      <c r="B60" s="115" t="s">
        <v>1956</v>
      </c>
      <c r="E60" s="109"/>
      <c r="F60" s="109"/>
      <c r="G60" s="109"/>
      <c r="H60" s="109">
        <v>0</v>
      </c>
      <c r="I60" s="123">
        <v>5882.74</v>
      </c>
      <c r="J60" s="123">
        <v>5882.74</v>
      </c>
      <c r="K60" s="123">
        <v>5882.74</v>
      </c>
      <c r="L60" s="123">
        <v>5882.74</v>
      </c>
      <c r="M60" s="123">
        <v>5882.74</v>
      </c>
    </row>
    <row r="61" spans="1:14" x14ac:dyDescent="0.25">
      <c r="A61" s="83" t="s">
        <v>1954</v>
      </c>
      <c r="B61" s="83" t="s">
        <v>1955</v>
      </c>
      <c r="E61" s="109"/>
      <c r="F61" s="109"/>
      <c r="G61" s="109"/>
      <c r="H61" s="109">
        <v>0</v>
      </c>
      <c r="I61" s="84">
        <v>31160</v>
      </c>
      <c r="J61" s="84">
        <v>31160</v>
      </c>
      <c r="K61" s="84">
        <v>31160</v>
      </c>
      <c r="L61" s="84">
        <v>31160</v>
      </c>
      <c r="M61" s="84">
        <v>31160</v>
      </c>
    </row>
    <row r="62" spans="1:14" x14ac:dyDescent="0.25">
      <c r="A62" s="83" t="s">
        <v>1954</v>
      </c>
      <c r="B62" s="83" t="s">
        <v>1953</v>
      </c>
      <c r="E62" s="109"/>
      <c r="F62" s="109"/>
      <c r="G62" s="109"/>
      <c r="H62" s="109">
        <v>0</v>
      </c>
      <c r="I62" s="84">
        <v>823406</v>
      </c>
      <c r="J62" s="84">
        <v>823406</v>
      </c>
      <c r="K62" s="84">
        <v>635340.77499999991</v>
      </c>
      <c r="L62" s="84">
        <v>635340.77499999991</v>
      </c>
      <c r="M62" s="84">
        <v>0</v>
      </c>
    </row>
    <row r="63" spans="1:14" x14ac:dyDescent="0.25">
      <c r="B63" s="115" t="s">
        <v>1952</v>
      </c>
      <c r="E63" s="109"/>
      <c r="F63" s="109"/>
      <c r="G63" s="109"/>
      <c r="H63" s="109">
        <v>0</v>
      </c>
      <c r="I63" s="123">
        <v>89924</v>
      </c>
      <c r="J63" s="123">
        <v>89924</v>
      </c>
      <c r="K63" s="123">
        <v>95301.116249999977</v>
      </c>
      <c r="L63" s="123">
        <v>95301.116249999977</v>
      </c>
      <c r="M63" s="109">
        <v>0</v>
      </c>
    </row>
    <row r="64" spans="1:14" x14ac:dyDescent="0.25">
      <c r="B64" s="115"/>
      <c r="E64" s="109"/>
      <c r="F64" s="109"/>
      <c r="G64" s="109"/>
      <c r="H64" s="109">
        <v>0</v>
      </c>
      <c r="I64" s="109"/>
      <c r="J64" s="109"/>
      <c r="K64" s="109"/>
      <c r="L64" s="109"/>
      <c r="M64" s="109"/>
    </row>
    <row r="65" spans="1:13" x14ac:dyDescent="0.25">
      <c r="B65" s="115"/>
      <c r="E65" s="109"/>
      <c r="F65" s="109"/>
      <c r="G65" s="109"/>
      <c r="H65" s="109">
        <v>0</v>
      </c>
      <c r="I65" s="109"/>
      <c r="J65" s="109"/>
      <c r="K65" s="109"/>
      <c r="L65" s="109"/>
      <c r="M65" s="109"/>
    </row>
    <row r="66" spans="1:13" x14ac:dyDescent="0.25">
      <c r="A66" s="108" t="s">
        <v>801</v>
      </c>
      <c r="B66" s="108" t="s">
        <v>800</v>
      </c>
      <c r="C66" s="109">
        <v>0</v>
      </c>
      <c r="D66" s="109">
        <v>0</v>
      </c>
      <c r="E66" s="109"/>
      <c r="F66" s="109"/>
      <c r="G66" s="109"/>
      <c r="H66" s="109">
        <v>0</v>
      </c>
      <c r="I66" s="109"/>
    </row>
    <row r="67" spans="1:13" x14ac:dyDescent="0.25">
      <c r="A67" s="108" t="s">
        <v>799</v>
      </c>
      <c r="B67" s="108" t="s">
        <v>798</v>
      </c>
      <c r="C67" s="109">
        <v>48069.03</v>
      </c>
      <c r="D67" s="109">
        <v>710958.29</v>
      </c>
      <c r="E67" s="109">
        <v>360000</v>
      </c>
      <c r="F67" s="109">
        <v>360000</v>
      </c>
      <c r="G67" s="109"/>
      <c r="H67" s="109">
        <v>0</v>
      </c>
      <c r="I67" s="84">
        <v>0</v>
      </c>
      <c r="J67" s="84">
        <v>0</v>
      </c>
      <c r="K67" s="84">
        <v>0</v>
      </c>
      <c r="L67" s="84">
        <v>0</v>
      </c>
      <c r="M67" s="84">
        <v>0</v>
      </c>
    </row>
    <row r="68" spans="1:13" x14ac:dyDescent="0.25">
      <c r="B68" s="115" t="s">
        <v>815</v>
      </c>
      <c r="E68" s="109"/>
      <c r="F68" s="109"/>
      <c r="G68" s="109"/>
      <c r="H68" s="109">
        <v>0</v>
      </c>
      <c r="I68" s="109"/>
    </row>
    <row r="69" spans="1:13" x14ac:dyDescent="0.25">
      <c r="B69" s="115" t="s">
        <v>814</v>
      </c>
      <c r="E69" s="109"/>
      <c r="F69" s="109"/>
      <c r="G69" s="109"/>
      <c r="H69" s="109">
        <v>0</v>
      </c>
      <c r="I69" s="109"/>
    </row>
    <row r="70" spans="1:13" x14ac:dyDescent="0.25">
      <c r="B70" s="115" t="s">
        <v>813</v>
      </c>
      <c r="E70" s="109"/>
      <c r="F70" s="109"/>
      <c r="G70" s="109"/>
      <c r="H70" s="109">
        <v>0</v>
      </c>
      <c r="I70" s="109"/>
    </row>
    <row r="71" spans="1:13" x14ac:dyDescent="0.25">
      <c r="B71" s="115" t="s">
        <v>797</v>
      </c>
      <c r="E71" s="109">
        <v>270000</v>
      </c>
      <c r="F71" s="109">
        <v>270000</v>
      </c>
      <c r="G71" s="109"/>
      <c r="H71" s="109">
        <v>0</v>
      </c>
      <c r="I71" s="109"/>
      <c r="J71" s="109"/>
      <c r="K71" s="109"/>
      <c r="L71" s="109"/>
      <c r="M71" s="109"/>
    </row>
    <row r="72" spans="1:13" x14ac:dyDescent="0.25">
      <c r="B72" s="115" t="s">
        <v>796</v>
      </c>
      <c r="E72" s="109">
        <v>90000</v>
      </c>
      <c r="F72" s="109">
        <v>90000</v>
      </c>
      <c r="G72" s="109"/>
      <c r="H72" s="109">
        <v>0</v>
      </c>
      <c r="I72" s="109"/>
      <c r="J72" s="109"/>
      <c r="K72" s="109"/>
      <c r="L72" s="109"/>
      <c r="M72" s="109"/>
    </row>
    <row r="73" spans="1:13" x14ac:dyDescent="0.25">
      <c r="B73" s="115"/>
      <c r="E73" s="109"/>
      <c r="F73" s="109"/>
      <c r="G73" s="109"/>
      <c r="H73" s="109">
        <v>0</v>
      </c>
      <c r="I73" s="109"/>
      <c r="J73" s="109"/>
      <c r="K73" s="109"/>
      <c r="L73" s="109"/>
      <c r="M73" s="109"/>
    </row>
    <row r="74" spans="1:13" x14ac:dyDescent="0.25">
      <c r="A74" s="108" t="s">
        <v>812</v>
      </c>
      <c r="B74" s="108" t="s">
        <v>811</v>
      </c>
      <c r="C74" s="109">
        <v>0</v>
      </c>
      <c r="D74" s="109">
        <v>0</v>
      </c>
      <c r="E74" s="109"/>
      <c r="F74" s="109"/>
      <c r="G74" s="109"/>
      <c r="H74" s="109">
        <v>0</v>
      </c>
      <c r="I74" s="109"/>
    </row>
    <row r="75" spans="1:13" ht="15.75" thickBot="1" x14ac:dyDescent="0.3">
      <c r="A75" s="124" t="s">
        <v>218</v>
      </c>
      <c r="B75" s="125" t="s">
        <v>0</v>
      </c>
      <c r="C75" s="126">
        <v>75817.42</v>
      </c>
      <c r="D75" s="126">
        <v>859145.43</v>
      </c>
      <c r="E75" s="126">
        <v>527600</v>
      </c>
      <c r="F75" s="126">
        <v>572093.32007250004</v>
      </c>
      <c r="G75" s="126">
        <v>161686.41</v>
      </c>
      <c r="H75" s="126">
        <v>215581.88</v>
      </c>
      <c r="I75" s="126">
        <v>1125316.2539635999</v>
      </c>
      <c r="J75" s="126">
        <v>1129754.6475626901</v>
      </c>
      <c r="K75" s="126">
        <v>946238.77600175713</v>
      </c>
      <c r="L75" s="126">
        <v>950901.86327680107</v>
      </c>
      <c r="M75" s="126">
        <v>320340.75273372116</v>
      </c>
    </row>
    <row r="76" spans="1:13" ht="15.75" thickTop="1" x14ac:dyDescent="0.25">
      <c r="C76" s="109"/>
      <c r="D76" s="109"/>
      <c r="E76" s="109"/>
      <c r="F76" s="109"/>
      <c r="G76" s="109"/>
      <c r="H76" s="109"/>
      <c r="I76" s="109"/>
      <c r="J76" s="127"/>
      <c r="K76" s="113"/>
    </row>
    <row r="77" spans="1:13" x14ac:dyDescent="0.25">
      <c r="A77" s="107" t="s">
        <v>810</v>
      </c>
      <c r="C77" s="109"/>
      <c r="D77" s="109"/>
      <c r="E77" s="109"/>
      <c r="F77" s="109"/>
      <c r="G77" s="109"/>
      <c r="H77" s="109"/>
      <c r="I77" s="109"/>
    </row>
    <row r="78" spans="1:13" x14ac:dyDescent="0.25">
      <c r="A78" s="108" t="s">
        <v>809</v>
      </c>
      <c r="B78" s="108" t="s">
        <v>808</v>
      </c>
      <c r="C78" s="109">
        <v>0</v>
      </c>
      <c r="D78" s="109">
        <v>0</v>
      </c>
      <c r="E78" s="109">
        <v>0</v>
      </c>
      <c r="F78" s="109">
        <v>0</v>
      </c>
      <c r="G78" s="109">
        <v>0</v>
      </c>
      <c r="H78" s="109">
        <v>0</v>
      </c>
      <c r="I78" s="109">
        <v>0</v>
      </c>
      <c r="J78" s="109">
        <v>0</v>
      </c>
      <c r="K78" s="109">
        <v>0</v>
      </c>
      <c r="L78" s="109">
        <v>0</v>
      </c>
      <c r="M78" s="109">
        <v>0</v>
      </c>
    </row>
    <row r="79" spans="1:13" ht="15.75" thickBot="1" x14ac:dyDescent="0.3">
      <c r="A79" s="124" t="s">
        <v>807</v>
      </c>
      <c r="B79" s="125" t="s">
        <v>0</v>
      </c>
      <c r="C79" s="126">
        <v>0</v>
      </c>
      <c r="D79" s="126">
        <v>0</v>
      </c>
      <c r="E79" s="126">
        <v>0</v>
      </c>
      <c r="F79" s="126">
        <v>0</v>
      </c>
      <c r="G79" s="126">
        <v>0</v>
      </c>
      <c r="H79" s="126">
        <v>0</v>
      </c>
      <c r="I79" s="126">
        <v>0</v>
      </c>
      <c r="J79" s="126">
        <v>0</v>
      </c>
      <c r="K79" s="126">
        <v>0</v>
      </c>
      <c r="L79" s="126">
        <v>0</v>
      </c>
      <c r="M79" s="126">
        <v>0</v>
      </c>
    </row>
    <row r="80" spans="1:13" ht="15.75" thickTop="1" x14ac:dyDescent="0.25">
      <c r="C80" s="109"/>
      <c r="D80" s="109"/>
      <c r="E80" s="109"/>
      <c r="F80" s="109"/>
      <c r="G80" s="109"/>
      <c r="H80" s="109"/>
      <c r="I80" s="109"/>
    </row>
    <row r="81" spans="1:13" x14ac:dyDescent="0.25">
      <c r="A81" s="107" t="s">
        <v>236</v>
      </c>
      <c r="C81" s="109"/>
      <c r="D81" s="109"/>
      <c r="E81" s="109"/>
      <c r="F81" s="109"/>
      <c r="G81" s="109"/>
      <c r="H81" s="109"/>
      <c r="I81" s="109"/>
    </row>
    <row r="82" spans="1:13" x14ac:dyDescent="0.25">
      <c r="A82" s="108" t="s">
        <v>806</v>
      </c>
      <c r="B82" s="108" t="s">
        <v>240</v>
      </c>
      <c r="C82" s="109">
        <v>0</v>
      </c>
      <c r="D82" s="109">
        <v>0</v>
      </c>
      <c r="E82" s="109">
        <v>0</v>
      </c>
      <c r="F82" s="109">
        <v>0</v>
      </c>
      <c r="G82" s="109"/>
      <c r="H82" s="109"/>
      <c r="I82" s="109">
        <v>0</v>
      </c>
      <c r="J82" s="109">
        <v>0</v>
      </c>
      <c r="K82" s="109">
        <v>0</v>
      </c>
      <c r="L82" s="109">
        <v>0</v>
      </c>
      <c r="M82" s="109">
        <v>0</v>
      </c>
    </row>
    <row r="83" spans="1:13" x14ac:dyDescent="0.25">
      <c r="A83" s="108" t="s">
        <v>1871</v>
      </c>
      <c r="B83" s="108" t="s">
        <v>1787</v>
      </c>
      <c r="C83" s="109">
        <v>0</v>
      </c>
      <c r="D83" s="109">
        <v>0</v>
      </c>
      <c r="E83" s="109">
        <v>83510.588278795898</v>
      </c>
      <c r="F83" s="122">
        <v>0</v>
      </c>
      <c r="G83" s="109">
        <v>0</v>
      </c>
      <c r="H83" s="109">
        <v>0</v>
      </c>
      <c r="I83" s="109">
        <v>0</v>
      </c>
      <c r="J83" s="109">
        <v>0</v>
      </c>
      <c r="K83" s="109">
        <v>0</v>
      </c>
      <c r="L83" s="109">
        <v>0</v>
      </c>
      <c r="M83" s="109">
        <v>0</v>
      </c>
    </row>
    <row r="84" spans="1:13" x14ac:dyDescent="0.25">
      <c r="A84" s="108" t="s">
        <v>1872</v>
      </c>
      <c r="B84" s="108" t="s">
        <v>805</v>
      </c>
      <c r="C84" s="109">
        <v>0</v>
      </c>
      <c r="D84" s="109">
        <v>0</v>
      </c>
      <c r="E84" s="109">
        <v>332400</v>
      </c>
      <c r="F84" s="122">
        <v>0</v>
      </c>
      <c r="G84" s="109">
        <v>0</v>
      </c>
      <c r="H84" s="109">
        <v>0</v>
      </c>
      <c r="I84" s="109">
        <v>0</v>
      </c>
      <c r="J84" s="109">
        <v>0</v>
      </c>
      <c r="K84" s="109">
        <v>0</v>
      </c>
      <c r="L84" s="109">
        <v>0</v>
      </c>
      <c r="M84" s="109">
        <v>0</v>
      </c>
    </row>
    <row r="85" spans="1:13" ht="15.75" thickBot="1" x14ac:dyDescent="0.3">
      <c r="A85" s="124" t="s">
        <v>245</v>
      </c>
      <c r="B85" s="125" t="s">
        <v>0</v>
      </c>
      <c r="C85" s="126">
        <v>0</v>
      </c>
      <c r="D85" s="126">
        <v>0</v>
      </c>
      <c r="E85" s="126">
        <v>415910.58827879588</v>
      </c>
      <c r="F85" s="126">
        <v>0</v>
      </c>
      <c r="G85" s="126">
        <v>0</v>
      </c>
      <c r="H85" s="126">
        <v>0</v>
      </c>
      <c r="I85" s="126">
        <v>0</v>
      </c>
      <c r="J85" s="126">
        <v>0</v>
      </c>
      <c r="K85" s="126">
        <v>0</v>
      </c>
      <c r="L85" s="126">
        <v>0</v>
      </c>
      <c r="M85" s="126">
        <v>0</v>
      </c>
    </row>
    <row r="86" spans="1:13" ht="15.75" thickTop="1" x14ac:dyDescent="0.25">
      <c r="C86" s="109"/>
      <c r="D86" s="109"/>
      <c r="E86" s="109"/>
      <c r="F86" s="109"/>
      <c r="G86" s="109"/>
      <c r="H86" s="109"/>
      <c r="I86" s="109"/>
    </row>
    <row r="87" spans="1:13" ht="15.75" thickBot="1" x14ac:dyDescent="0.3">
      <c r="A87" s="128" t="s">
        <v>790</v>
      </c>
      <c r="B87" s="129"/>
      <c r="C87" s="130">
        <v>75817.42</v>
      </c>
      <c r="D87" s="130">
        <v>859145.43</v>
      </c>
      <c r="E87" s="130">
        <v>943510.58827879583</v>
      </c>
      <c r="F87" s="130">
        <v>572093.32007250004</v>
      </c>
      <c r="G87" s="130">
        <v>161686.41</v>
      </c>
      <c r="H87" s="130">
        <v>215581.88</v>
      </c>
      <c r="I87" s="130">
        <v>1125316.2539635999</v>
      </c>
      <c r="J87" s="130">
        <v>1129754.6475626901</v>
      </c>
      <c r="K87" s="130">
        <v>946238.77600175713</v>
      </c>
      <c r="L87" s="130">
        <v>950901.86327680107</v>
      </c>
      <c r="M87" s="130">
        <v>320340.75273372116</v>
      </c>
    </row>
    <row r="88" spans="1:13" x14ac:dyDescent="0.25"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</row>
    <row r="89" spans="1:13" x14ac:dyDescent="0.25">
      <c r="A89" s="131" t="s">
        <v>804</v>
      </c>
      <c r="B89" s="108" t="s">
        <v>0</v>
      </c>
      <c r="C89" s="109">
        <v>1090290.02</v>
      </c>
      <c r="D89" s="109">
        <v>1690804.45</v>
      </c>
      <c r="E89" s="109">
        <v>583510.58827879594</v>
      </c>
      <c r="F89" s="109">
        <v>583510.58827879594</v>
      </c>
      <c r="G89" s="109">
        <v>477558.41000000003</v>
      </c>
      <c r="H89" s="109">
        <v>636744.54666666663</v>
      </c>
      <c r="I89" s="109">
        <v>1421406</v>
      </c>
      <c r="J89" s="109">
        <v>1409406</v>
      </c>
      <c r="K89" s="109">
        <v>1215340.7749999999</v>
      </c>
      <c r="L89" s="109">
        <v>1215340.7749999999</v>
      </c>
      <c r="M89" s="109">
        <v>580000</v>
      </c>
    </row>
    <row r="90" spans="1:13" x14ac:dyDescent="0.25">
      <c r="A90" s="131" t="s">
        <v>803</v>
      </c>
      <c r="B90" s="108" t="s">
        <v>0</v>
      </c>
      <c r="C90" s="109">
        <v>75817.42</v>
      </c>
      <c r="D90" s="109">
        <v>859145.43</v>
      </c>
      <c r="E90" s="109">
        <v>943510.58827879583</v>
      </c>
      <c r="F90" s="109">
        <v>572093.32007250004</v>
      </c>
      <c r="G90" s="109">
        <v>161686.41</v>
      </c>
      <c r="H90" s="109">
        <v>215581.88</v>
      </c>
      <c r="I90" s="109">
        <v>1125316.2539635999</v>
      </c>
      <c r="J90" s="109">
        <v>1129754.6475626901</v>
      </c>
      <c r="K90" s="109">
        <v>946238.77600175713</v>
      </c>
      <c r="L90" s="109">
        <v>950901.86327680107</v>
      </c>
      <c r="M90" s="109">
        <v>320340.75273372116</v>
      </c>
    </row>
    <row r="91" spans="1:13" x14ac:dyDescent="0.25">
      <c r="A91" s="132" t="s">
        <v>789</v>
      </c>
      <c r="B91" s="108" t="s">
        <v>0</v>
      </c>
      <c r="C91" s="133">
        <v>1014472.6</v>
      </c>
      <c r="D91" s="133">
        <v>831659.0199999999</v>
      </c>
      <c r="E91" s="133">
        <v>-359999.99999999988</v>
      </c>
      <c r="F91" s="133">
        <v>11417.268206295907</v>
      </c>
      <c r="G91" s="133">
        <v>315872</v>
      </c>
      <c r="H91" s="133">
        <v>421162.66666666663</v>
      </c>
      <c r="I91" s="133">
        <v>296089.74603640009</v>
      </c>
      <c r="J91" s="133">
        <v>279651.35243730992</v>
      </c>
      <c r="K91" s="133">
        <v>269101.99899824278</v>
      </c>
      <c r="L91" s="133">
        <v>264438.91172319883</v>
      </c>
      <c r="M91" s="133">
        <v>259659.24726627884</v>
      </c>
    </row>
    <row r="92" spans="1:13" x14ac:dyDescent="0.25">
      <c r="A92" s="132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</row>
    <row r="93" spans="1:13" x14ac:dyDescent="0.25">
      <c r="A93" s="107" t="s">
        <v>1951</v>
      </c>
      <c r="C93" s="133"/>
      <c r="D93" s="133"/>
      <c r="E93" s="133"/>
      <c r="F93" s="133"/>
      <c r="G93" s="133"/>
      <c r="H93" s="133"/>
      <c r="I93" s="191">
        <v>2083700</v>
      </c>
      <c r="J93" s="133">
        <v>2267390.7460364001</v>
      </c>
      <c r="K93" s="133">
        <v>2492565.7849828103</v>
      </c>
      <c r="L93" s="133">
        <v>2764108.1139767556</v>
      </c>
      <c r="M93" s="133">
        <v>3098872.9379441435</v>
      </c>
    </row>
    <row r="94" spans="1:13" x14ac:dyDescent="0.25">
      <c r="A94" s="131" t="s">
        <v>1950</v>
      </c>
      <c r="C94" s="133"/>
      <c r="D94" s="133"/>
      <c r="E94" s="133"/>
      <c r="F94" s="109"/>
      <c r="G94" s="133"/>
      <c r="H94" s="133"/>
      <c r="I94" s="109">
        <v>520925</v>
      </c>
      <c r="J94" s="109">
        <v>566847.68650910002</v>
      </c>
      <c r="K94" s="109">
        <v>623141.44624570257</v>
      </c>
      <c r="L94" s="109">
        <v>691027.02849418891</v>
      </c>
      <c r="M94" s="109">
        <v>774718.23448603589</v>
      </c>
    </row>
    <row r="95" spans="1:13" x14ac:dyDescent="0.25">
      <c r="A95" s="131" t="s">
        <v>1949</v>
      </c>
      <c r="C95" s="133"/>
      <c r="D95" s="133"/>
      <c r="E95" s="133"/>
      <c r="F95" s="84"/>
      <c r="G95" s="133"/>
      <c r="H95" s="133"/>
      <c r="I95" s="109">
        <v>337234.25396360003</v>
      </c>
      <c r="J95" s="109">
        <v>341672.64756269002</v>
      </c>
      <c r="K95" s="109">
        <v>351599.11725175718</v>
      </c>
      <c r="L95" s="109">
        <v>356262.20452680113</v>
      </c>
      <c r="M95" s="109">
        <v>265740.75273372116</v>
      </c>
    </row>
    <row r="96" spans="1:13" x14ac:dyDescent="0.25">
      <c r="A96" s="131" t="s">
        <v>1948</v>
      </c>
      <c r="C96" s="133"/>
      <c r="D96" s="133"/>
      <c r="E96" s="133"/>
      <c r="F96" s="109"/>
      <c r="G96" s="133"/>
      <c r="H96" s="133"/>
      <c r="I96" s="109">
        <v>183690.74603639997</v>
      </c>
      <c r="J96" s="109">
        <v>225175.03894641</v>
      </c>
      <c r="K96" s="109">
        <v>271542.32899394538</v>
      </c>
      <c r="L96" s="109">
        <v>334764.82396738778</v>
      </c>
      <c r="M96" s="109">
        <v>508977.48175231472</v>
      </c>
    </row>
    <row r="97" spans="1:13" x14ac:dyDescent="0.25">
      <c r="A97" s="131" t="s">
        <v>1947</v>
      </c>
      <c r="C97" s="133"/>
      <c r="D97" s="133"/>
      <c r="E97" s="133"/>
      <c r="F97" s="109"/>
      <c r="G97" s="133"/>
      <c r="H97" s="133"/>
      <c r="I97" s="109">
        <v>54600</v>
      </c>
      <c r="J97" s="109">
        <v>54600</v>
      </c>
      <c r="K97" s="109">
        <v>54600</v>
      </c>
      <c r="L97" s="109">
        <v>54600</v>
      </c>
      <c r="M97" s="109">
        <v>54600</v>
      </c>
    </row>
    <row r="98" spans="1:13" x14ac:dyDescent="0.25">
      <c r="A98" s="131" t="s">
        <v>1946</v>
      </c>
      <c r="C98" s="133"/>
      <c r="D98" s="133"/>
      <c r="E98" s="133"/>
      <c r="F98" s="109"/>
      <c r="G98" s="133"/>
      <c r="H98" s="133"/>
      <c r="I98" s="109">
        <v>206165.74603639997</v>
      </c>
      <c r="J98" s="109">
        <v>189727.35243730998</v>
      </c>
      <c r="K98" s="109">
        <v>173800.88274824282</v>
      </c>
      <c r="L98" s="109">
        <v>169137.79547319887</v>
      </c>
      <c r="M98" s="109">
        <v>259659.24726627884</v>
      </c>
    </row>
    <row r="99" spans="1:13" x14ac:dyDescent="0.25">
      <c r="A99" s="107" t="s">
        <v>1945</v>
      </c>
      <c r="C99" s="133"/>
      <c r="D99" s="133"/>
      <c r="E99" s="133"/>
      <c r="F99" s="133"/>
      <c r="G99" s="133"/>
      <c r="H99" s="133"/>
      <c r="I99" s="133">
        <v>2267390.7460364001</v>
      </c>
      <c r="J99" s="133">
        <v>2492565.7849828103</v>
      </c>
      <c r="K99" s="133">
        <v>2764108.1139767556</v>
      </c>
      <c r="L99" s="133">
        <v>3098872.9379441435</v>
      </c>
      <c r="M99" s="133">
        <v>3607850.4196964581</v>
      </c>
    </row>
    <row r="100" spans="1:13" x14ac:dyDescent="0.25">
      <c r="A100" s="107"/>
      <c r="C100" s="133"/>
      <c r="D100" s="133"/>
      <c r="E100" s="133"/>
      <c r="F100" s="133"/>
      <c r="G100" s="134"/>
      <c r="H100" s="134"/>
      <c r="I100" s="133"/>
      <c r="J100" s="133"/>
      <c r="K100" s="133"/>
      <c r="L100" s="133"/>
      <c r="M100" s="133"/>
    </row>
    <row r="101" spans="1:13" x14ac:dyDescent="0.25">
      <c r="A101" s="107"/>
      <c r="B101" s="135" t="s">
        <v>1944</v>
      </c>
      <c r="C101" s="135" t="s">
        <v>1943</v>
      </c>
      <c r="D101" s="135" t="s">
        <v>1942</v>
      </c>
      <c r="E101" s="133"/>
      <c r="F101" s="133"/>
      <c r="G101" s="83"/>
      <c r="H101" s="83"/>
      <c r="I101" s="133"/>
      <c r="J101" s="133"/>
      <c r="K101" s="133"/>
      <c r="L101" s="133"/>
      <c r="M101" s="133"/>
    </row>
    <row r="102" spans="1:13" x14ac:dyDescent="0.25">
      <c r="A102" s="132"/>
      <c r="B102" s="136" t="s">
        <v>1941</v>
      </c>
      <c r="C102" s="137" t="s">
        <v>1939</v>
      </c>
      <c r="D102" s="138">
        <v>177000</v>
      </c>
      <c r="E102" s="133"/>
      <c r="F102" s="133"/>
      <c r="G102" s="83"/>
      <c r="H102" s="83"/>
      <c r="I102" s="133"/>
      <c r="J102" s="133"/>
      <c r="K102" s="133"/>
      <c r="L102" s="133"/>
      <c r="M102" s="133"/>
    </row>
    <row r="103" spans="1:13" x14ac:dyDescent="0.25">
      <c r="A103" s="132"/>
      <c r="B103" s="139" t="s">
        <v>794</v>
      </c>
      <c r="C103" s="140" t="s">
        <v>1936</v>
      </c>
      <c r="D103" s="138">
        <v>375000</v>
      </c>
      <c r="E103" s="133"/>
      <c r="F103" s="133"/>
      <c r="G103" s="83"/>
      <c r="H103" s="83"/>
      <c r="I103" s="109"/>
      <c r="J103" s="133"/>
      <c r="K103" s="133"/>
      <c r="L103" s="133"/>
      <c r="M103" s="133"/>
    </row>
    <row r="104" spans="1:13" x14ac:dyDescent="0.25">
      <c r="A104" s="132"/>
      <c r="B104" s="139" t="s">
        <v>793</v>
      </c>
      <c r="C104" s="140" t="s">
        <v>1939</v>
      </c>
      <c r="D104" s="138">
        <v>3990000</v>
      </c>
      <c r="E104" s="133"/>
      <c r="F104" s="133"/>
      <c r="G104" s="83"/>
      <c r="H104" s="83"/>
      <c r="I104" s="109"/>
      <c r="J104" s="133"/>
      <c r="K104" s="133"/>
      <c r="L104" s="133"/>
      <c r="M104" s="133"/>
    </row>
    <row r="105" spans="1:13" x14ac:dyDescent="0.25">
      <c r="A105" s="132"/>
      <c r="B105" s="139" t="s">
        <v>795</v>
      </c>
      <c r="C105" s="140" t="s">
        <v>1940</v>
      </c>
      <c r="D105" s="138">
        <v>297000</v>
      </c>
      <c r="E105" s="133"/>
      <c r="F105" s="133"/>
      <c r="G105" s="83"/>
      <c r="H105" s="83"/>
      <c r="I105" s="109"/>
      <c r="J105" s="133"/>
      <c r="K105" s="133"/>
      <c r="L105" s="133"/>
      <c r="M105" s="133"/>
    </row>
    <row r="106" spans="1:13" x14ac:dyDescent="0.25">
      <c r="A106" s="132"/>
      <c r="B106" s="139" t="s">
        <v>792</v>
      </c>
      <c r="C106" s="140" t="s">
        <v>1939</v>
      </c>
      <c r="D106" s="138">
        <v>526500</v>
      </c>
      <c r="E106" s="133"/>
      <c r="F106" s="133"/>
      <c r="G106" s="83"/>
      <c r="H106" s="83"/>
      <c r="I106" s="133"/>
      <c r="J106" s="133"/>
      <c r="K106" s="133"/>
      <c r="L106" s="133"/>
      <c r="M106" s="133"/>
    </row>
    <row r="107" spans="1:13" x14ac:dyDescent="0.25">
      <c r="A107" s="132"/>
      <c r="B107" s="139" t="s">
        <v>791</v>
      </c>
      <c r="C107" s="140" t="s">
        <v>1936</v>
      </c>
      <c r="D107" s="138">
        <v>79500</v>
      </c>
      <c r="E107" s="133"/>
      <c r="F107" s="133"/>
      <c r="G107" s="83"/>
      <c r="H107" s="83"/>
      <c r="I107" s="133"/>
      <c r="J107" s="133"/>
      <c r="K107" s="133"/>
      <c r="L107" s="133"/>
      <c r="M107" s="133"/>
    </row>
    <row r="108" spans="1:13" x14ac:dyDescent="0.25">
      <c r="A108" s="132"/>
      <c r="B108" s="139" t="s">
        <v>1938</v>
      </c>
      <c r="C108" s="140" t="s">
        <v>1936</v>
      </c>
      <c r="D108" s="138">
        <v>109500</v>
      </c>
      <c r="E108" s="133"/>
      <c r="F108" s="133"/>
      <c r="G108" s="83"/>
      <c r="H108" s="83"/>
      <c r="I108" s="133"/>
      <c r="J108" s="133"/>
      <c r="K108" s="133"/>
      <c r="L108" s="133"/>
      <c r="M108" s="133"/>
    </row>
    <row r="109" spans="1:13" x14ac:dyDescent="0.25">
      <c r="A109" s="132"/>
      <c r="B109" s="139" t="s">
        <v>1937</v>
      </c>
      <c r="C109" s="140" t="s">
        <v>1936</v>
      </c>
      <c r="D109" s="138">
        <v>238500</v>
      </c>
      <c r="E109" s="133"/>
      <c r="F109" s="133"/>
      <c r="G109" s="83"/>
      <c r="H109" s="83"/>
      <c r="I109" s="133"/>
      <c r="J109" s="133"/>
      <c r="K109" s="133"/>
      <c r="L109" s="133"/>
      <c r="M109" s="133"/>
    </row>
    <row r="110" spans="1:13" ht="15.75" thickBot="1" x14ac:dyDescent="0.3">
      <c r="A110" s="132"/>
      <c r="B110" s="201" t="s">
        <v>1935</v>
      </c>
      <c r="C110" s="202"/>
      <c r="D110" s="141">
        <v>5793000</v>
      </c>
      <c r="E110" s="133"/>
      <c r="F110" s="133"/>
      <c r="G110" s="83"/>
      <c r="H110" s="83"/>
      <c r="J110" s="133"/>
      <c r="K110" s="133"/>
      <c r="L110" s="133"/>
      <c r="M110" s="133"/>
    </row>
    <row r="111" spans="1:13" ht="15.75" thickTop="1" x14ac:dyDescent="0.25"/>
    <row r="113" spans="1:2" x14ac:dyDescent="0.25">
      <c r="A113" s="107"/>
    </row>
    <row r="114" spans="1:2" x14ac:dyDescent="0.25">
      <c r="A114" s="109"/>
      <c r="B114" s="109"/>
    </row>
    <row r="115" spans="1:2" x14ac:dyDescent="0.25">
      <c r="A115" s="109"/>
      <c r="B115" s="109"/>
    </row>
    <row r="116" spans="1:2" x14ac:dyDescent="0.25">
      <c r="A116" s="109"/>
      <c r="B116" s="109"/>
    </row>
  </sheetData>
  <mergeCells count="1">
    <mergeCell ref="B110:C110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072b2c-f70e-4164-a7c9-1b5f1f858445" xsi:nil="true"/>
    <lcf76f155ced4ddcb4097134ff3c332f xmlns="d2121ec0-99c6-48ab-b2bc-19b796b9893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EE83492592D49B245108E8F728285" ma:contentTypeVersion="15" ma:contentTypeDescription="Create a new document." ma:contentTypeScope="" ma:versionID="45ed2b04a49f1bcd8a7f7bf6f8bc3a53">
  <xsd:schema xmlns:xsd="http://www.w3.org/2001/XMLSchema" xmlns:xs="http://www.w3.org/2001/XMLSchema" xmlns:p="http://schemas.microsoft.com/office/2006/metadata/properties" xmlns:ns2="d2121ec0-99c6-48ab-b2bc-19b796b98935" xmlns:ns3="21072b2c-f70e-4164-a7c9-1b5f1f858445" targetNamespace="http://schemas.microsoft.com/office/2006/metadata/properties" ma:root="true" ma:fieldsID="35ba3968b4ca80c8fb0e6e977935eb37" ns2:_="" ns3:_="">
    <xsd:import namespace="d2121ec0-99c6-48ab-b2bc-19b796b98935"/>
    <xsd:import namespace="21072b2c-f70e-4164-a7c9-1b5f1f8584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21ec0-99c6-48ab-b2bc-19b796b989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50fb566-f1be-4cc4-996b-2dcdc7d6c5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72b2c-f70e-4164-a7c9-1b5f1f85844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6f3fad7-b596-41af-a738-3a863fcf7370}" ma:internalName="TaxCatchAll" ma:showField="CatchAllData" ma:web="21072b2c-f70e-4164-a7c9-1b5f1f8584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DC54D8-4C5A-48FF-B2A8-0439E5A5ECB1}">
  <ds:schemaRefs>
    <ds:schemaRef ds:uri="http://schemas.microsoft.com/office/2006/metadata/properties"/>
    <ds:schemaRef ds:uri="http://schemas.microsoft.com/office/infopath/2007/PartnerControls"/>
    <ds:schemaRef ds:uri="21072b2c-f70e-4164-a7c9-1b5f1f858445"/>
    <ds:schemaRef ds:uri="d2121ec0-99c6-48ab-b2bc-19b796b98935"/>
  </ds:schemaRefs>
</ds:datastoreItem>
</file>

<file path=customXml/itemProps2.xml><?xml version="1.0" encoding="utf-8"?>
<ds:datastoreItem xmlns:ds="http://schemas.openxmlformats.org/officeDocument/2006/customXml" ds:itemID="{8335B22B-ECB3-42B6-B54F-275B02C297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43F76C-FCAE-4289-94D5-F3DD00714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21ec0-99c6-48ab-b2bc-19b796b98935"/>
    <ds:schemaRef ds:uri="21072b2c-f70e-4164-a7c9-1b5f1f8584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Net Fund Summary</vt:lpstr>
      <vt:lpstr>General Fund Summary</vt:lpstr>
      <vt:lpstr>General Fund_Line Item</vt:lpstr>
      <vt:lpstr>GF Budget to Actuals (FY16-23)</vt:lpstr>
      <vt:lpstr>ARPA Fund Summary</vt:lpstr>
      <vt:lpstr>Capital Fund_Summary</vt:lpstr>
      <vt:lpstr>Capital Fund_Line Item</vt:lpstr>
      <vt:lpstr>Airport Fund</vt:lpstr>
      <vt:lpstr>Open Space Fund</vt:lpstr>
      <vt:lpstr>Fire Fund</vt:lpstr>
      <vt:lpstr>Sewer Fund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Laszlo A. Palko</dc:creator>
  <cp:keywords/>
  <dc:description/>
  <cp:lastModifiedBy>Christopher Himes</cp:lastModifiedBy>
  <cp:revision/>
  <cp:lastPrinted>2024-01-02T19:40:01Z</cp:lastPrinted>
  <dcterms:created xsi:type="dcterms:W3CDTF">2018-01-12T03:11:03Z</dcterms:created>
  <dcterms:modified xsi:type="dcterms:W3CDTF">2024-11-20T14:19:43Z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0x010100860EE83492592D49B245108E8F728285</vt:lpwstr>
  </property>
  <property fmtid="{D5CDD505-2E9C-101B-9397-08002B2CF9AE}" pid="3" name="Order">
    <vt:r8>1525800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